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VS\Implementation\MM MPM\For June_July SE\Documents for AODA July 2022\Documents for AODA July 2022\Example Workbooks\"/>
    </mc:Choice>
  </mc:AlternateContent>
  <bookViews>
    <workbookView xWindow="-120" yWindow="-120" windowWidth="29040" windowHeight="15840" tabRatio="818"/>
  </bookViews>
  <sheets>
    <sheet name="Introduction" sheetId="24" r:id="rId1"/>
    <sheet name="Reference Level Cost Components" sheetId="22" r:id="rId2"/>
    <sheet name="Definition of Cost Components" sheetId="23" r:id="rId3"/>
    <sheet name="FinDispatchDataParameters" sheetId="18" r:id="rId4"/>
    <sheet name="Non-FinDispatchDataParameters" sheetId="20" r:id="rId5"/>
    <sheet name="Reference Quantity" sheetId="26" r:id="rId6"/>
    <sheet name="Other Parameters" sheetId="25" r:id="rId7"/>
    <sheet name="Supporting Documentation List" sheetId="9" r:id="rId8"/>
  </sheets>
  <definedNames>
    <definedName name="_xlnm._FilterDatabase" localSheetId="4" hidden="1">'Non-FinDispatchDataParameters'!#REF!</definedName>
    <definedName name="_xlnm._FilterDatabase" localSheetId="7" hidden="1">'Supporting Documentation List'!$B$6:$D$26</definedName>
    <definedName name="_Toc33773272" localSheetId="0">Introduction!$A$12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8" l="1"/>
  <c r="F10" i="22" l="1"/>
  <c r="F5" i="22" l="1"/>
  <c r="F6" i="22" s="1"/>
  <c r="F7" i="22" l="1"/>
  <c r="F11" i="22" l="1"/>
  <c r="F9" i="22"/>
</calcChain>
</file>

<file path=xl/sharedStrings.xml><?xml version="1.0" encoding="utf-8"?>
<sst xmlns="http://schemas.openxmlformats.org/spreadsheetml/2006/main" count="330" uniqueCount="242">
  <si>
    <t xml:space="preserve">Resource Information </t>
  </si>
  <si>
    <t>Resource Name</t>
  </si>
  <si>
    <t>Sample Pumped Hydro</t>
  </si>
  <si>
    <t>Resource ID</t>
  </si>
  <si>
    <t>Pumped Hydro</t>
  </si>
  <si>
    <t>Short-Run Cost Components</t>
  </si>
  <si>
    <t xml:space="preserve">General Resource Information </t>
  </si>
  <si>
    <t>I. Units of measurement/Formula Reference</t>
  </si>
  <si>
    <t>II. Applicability - Resource Type</t>
  </si>
  <si>
    <t>IV. Input</t>
  </si>
  <si>
    <t>V. Supporting Documentation Reference</t>
  </si>
  <si>
    <t>VI. Comments</t>
  </si>
  <si>
    <t>(A)</t>
  </si>
  <si>
    <t>Fuel Costs</t>
  </si>
  <si>
    <t>A.1</t>
  </si>
  <si>
    <r>
      <t xml:space="preserve">Pumping Efficiency (PE) </t>
    </r>
    <r>
      <rPr>
        <i/>
        <sz val="11"/>
        <color theme="1"/>
        <rFont val="Calibri"/>
        <family val="2"/>
        <scheme val="minor"/>
      </rPr>
      <t>see fuel costs below</t>
    </r>
  </si>
  <si>
    <t xml:space="preserve">
</t>
  </si>
  <si>
    <t>Pumped Storage</t>
  </si>
  <si>
    <t>Applicable in all time periods
Market Participants may propose seasonal efficiencies if needed</t>
  </si>
  <si>
    <t>-Historic Annual Generation
-Historic energy consumed for pumping</t>
  </si>
  <si>
    <t>Historic annual energy generated = 200 GWh
Historic annual energy consumed = 275 GWh</t>
  </si>
  <si>
    <t>A.2</t>
  </si>
  <si>
    <t>Basic pumped storage fuel cost</t>
  </si>
  <si>
    <t>Applicable in all time periods</t>
  </si>
  <si>
    <t>A.3</t>
  </si>
  <si>
    <t>Gross Revenue Charges (Property Taxes and Water Rental Costs)</t>
  </si>
  <si>
    <t>Hydro</t>
  </si>
  <si>
    <t xml:space="preserve">-10 years of historical production data
-estimated marginal tax rate based on historic production
-estimated water rental charge based on historic production
</t>
  </si>
  <si>
    <r>
      <t xml:space="preserve">Historic Energy = 200GWh </t>
    </r>
    <r>
      <rPr>
        <sz val="11"/>
        <rFont val="Calibri"/>
        <family val="2"/>
        <scheme val="minor"/>
      </rPr>
      <t>/ yr</t>
    </r>
    <r>
      <rPr>
        <sz val="11"/>
        <color theme="1"/>
        <rFont val="Calibri"/>
        <family val="2"/>
        <scheme val="minor"/>
      </rPr>
      <t xml:space="preserve">
Property Tax Charge @ marginal rate = 200 GWh * $40,000/GWh * 4.5% = $360,000
Water Rental Charge = 200 GWh * $40,000/GWh * 9.5% = $760,000
Marginal GRC = $1,120,000 </t>
    </r>
  </si>
  <si>
    <t>(B)</t>
  </si>
  <si>
    <t>Total Operating &amp; Maintenance Costs</t>
  </si>
  <si>
    <t>B.1</t>
  </si>
  <si>
    <t>Major Maintenance  ($/MWh)</t>
  </si>
  <si>
    <t xml:space="preserve">40 year major maintenance plan identifying allowable expenses ($) 
Long term average energy generation (MWh/year) 
Backup information supporting costs in the major maintenance plan 
Calculations for costs on a $/MWh basis </t>
  </si>
  <si>
    <t>Annualized maintenance cost = $350,000
Long term average energy = 200,000 MWh/yr</t>
  </si>
  <si>
    <t>B.2</t>
  </si>
  <si>
    <t>Scheduled Maintenance Costs
(Materials)</t>
  </si>
  <si>
    <t>Historical material component of the O&amp;M cost
($/MWh)</t>
  </si>
  <si>
    <t xml:space="preserve">-Invoices for applicable materials and consumables ($ - previous 5 years) 
</t>
  </si>
  <si>
    <t>B.3</t>
  </si>
  <si>
    <t>Unscheduled Maintenance Costs</t>
  </si>
  <si>
    <t>Annual Expenditures averaged over the last 5 years,  ($/MWh)</t>
  </si>
  <si>
    <t>-historical costs demonstrated by paid invoices for unplanned parts and labour
-contract labour invoices</t>
  </si>
  <si>
    <t>Unplanned labour = $200,000 historic average (5 years)
Contract O&amp;M costs = $100,000/year historic average (5 years)
Unplaned parts cost = $50,000/year historic average (5 years)
Unplanned labour may include operator time required to manipulate gates / logs in the event of a start / stop when employees are on-call</t>
  </si>
  <si>
    <t>(C)</t>
  </si>
  <si>
    <t>C.1</t>
  </si>
  <si>
    <t xml:space="preserve">Operating Reserve: </t>
  </si>
  <si>
    <t>#</t>
  </si>
  <si>
    <t xml:space="preserve">Cost Category </t>
  </si>
  <si>
    <t>Description</t>
  </si>
  <si>
    <t>Types of Supporting Documentation</t>
  </si>
  <si>
    <t>Ratio of energy consumed to pump water to the upper reservoir vs. energy produced in generation mode</t>
  </si>
  <si>
    <t xml:space="preserve">Meter data from previous year for generation produced (MWh) 
Meter data from previous year for energy consumed for pumping (MWh) 
Completed calculations for pumping efficiency (%) </t>
  </si>
  <si>
    <t>The cost incurred pumping water to the upper reservoir, divided by the PE</t>
  </si>
  <si>
    <t xml:space="preserve">Hourly data from previous 7 days for real time LMP ($/MWh) 
Hourly data from previous 7 days for pumping power (MWh) 
Completing calculations for pumping power cost, and pumped storage fuel cost </t>
  </si>
  <si>
    <t>Gross Revenue Charges</t>
  </si>
  <si>
    <t>Charges for hydro stations for water rental and taxes, which are incurred based on the energy generated from the station.</t>
  </si>
  <si>
    <t xml:space="preserve">Long term average energy generation (MWh) using 10+ years of actual generation records, or an energy estimate generated using an hourly simulation model with 10+ years of hydrological records.
Gross Revenue charge calculation, based on long term average energy generation 
Gross revenue charge calculation, on a $/MWh basis </t>
  </si>
  <si>
    <t>Major Maintenance ($/MWh)</t>
  </si>
  <si>
    <t>Major maintenance refers to expenditures related to major component replacements, maintenance activities or inspection of the resource that occur during the resource’s life.  Typical major maintenance categories for hydro resources activities related to the turbine, generator, transformer, and balance of plant components directly related to incremental energy generation (cooling water, compressed air for brakes, governor and HPU systems).  A list of typical major maintenance categories for hydro resources include turbine refurbishment, runner blade repair, turbine/generator bearing refurbishment or replacement, wear ring replacement, generator rewinds, stator core refurbishment / replacement, rotor pole rewinding, governor/HPU refurbishment, transformer oil filtration / replacement, transformer replacement</t>
  </si>
  <si>
    <t xml:space="preserve">40 year major maintenance plan identifying allowable expenses ($) 
Historical expenditure ($)  
Long term average energy generation (MWh/year) 
The Long Term Average Energy should be calculated using 10+ years of actual generation records, or calculated via a simulation model with 10+ years of hydrological records.
Backup information supporting costs in the major maintenance plan 
Calculations for costs on a $/MWh basis </t>
  </si>
  <si>
    <t>Scheduled Maintenance
(Materials)</t>
  </si>
  <si>
    <t>The Scheduled Maintenance costs include routine maintenance tasks on electrical and mechanical equipment. The costs should be revised on an as-needed basis.
Scheduled maintenance costs will only be approved for items which are resulting from incremental energy generation, such as consumable materials, and overtime labour specifically required to perform these maintenance activities (above base labour required for fixed O&amp;M).  Allowable costs include oil and lubricant replacement, filter replacements, mechanical seal replacement, and consumable materials for the maintenance of turbine/generator components</t>
  </si>
  <si>
    <t xml:space="preserve">Invoices for applicable materials and consumables ($ - previous 5 years) 
Overtime labour reports for scheduled maintenance ($ - previous 5 years) 
Meter data for energy generation (MWh - previous 5 years) 
Calculations for costs on a $/MWh basis </t>
  </si>
  <si>
    <t>Unscheduled Maintenance</t>
  </si>
  <si>
    <t xml:space="preserve">Unscheduled maintenance includes all non-scheduled maintenance activity required on mechanical and electrical equipment (including instrumentation and controls)  required to return the site to full operation in the event of a failure.  This item may include overtime labour and materials cost as required, or third party labour contracted to repair the components. </t>
  </si>
  <si>
    <t xml:space="preserve">Invoices for applicable materials and consumables ($ - previous 5 years) 
Overtime labour reports for scheduled maintenance ($ - previous 5 years) 
Failure reports and work orders associated with the unscheduled maintenance (previous 5 years) 
Third party contracts for applicable maintenance ($ - previous 5 years) 
Meter data for energy generation (MWh - previous 5 years) 
Calculations for costs on a $/MWh basis </t>
  </si>
  <si>
    <t>B</t>
  </si>
  <si>
    <t>Equivalent Operating Hour (EOH) Calculation</t>
  </si>
  <si>
    <t xml:space="preserve">Historic operating regime data (previous 5 years), including: 
   Energy generation 
   Total operating hours 
   # of starts and stops 
   Hours at SNL 
EOH calculations for historical operation, current/future operation, and the EOH multiplier. </t>
  </si>
  <si>
    <t>Operating Reserve</t>
  </si>
  <si>
    <t>No incremental costs</t>
  </si>
  <si>
    <t>n/a</t>
  </si>
  <si>
    <t xml:space="preserve"> Separate for Day Ahead and Real-Time markets</t>
  </si>
  <si>
    <t>Parameter</t>
  </si>
  <si>
    <t>Unit</t>
  </si>
  <si>
    <t xml:space="preserve">Description </t>
  </si>
  <si>
    <t>Formula</t>
  </si>
  <si>
    <t>Reference value/cost curve</t>
  </si>
  <si>
    <t>Energy offer</t>
  </si>
  <si>
    <t>$/MWh</t>
  </si>
  <si>
    <t>The energy offer reference level will be used to create an energy cost curve consisting of up to 20 price-quantity pairs that will describe short run marginal costs across the range of energy production. The energy cost curve will be consistent with energy offer requirements as specified in Market Rules Chapter 7 Section 3.5.3.</t>
  </si>
  <si>
    <r>
      <t>Operating Reserve</t>
    </r>
    <r>
      <rPr>
        <sz val="10"/>
        <color theme="1"/>
        <rFont val="Calibri"/>
        <family val="2"/>
        <scheme val="minor"/>
      </rPr>
      <t xml:space="preserve"> (OR) </t>
    </r>
    <r>
      <rPr>
        <i/>
        <sz val="10"/>
        <color theme="1"/>
        <rFont val="Calibri"/>
        <family val="2"/>
        <scheme val="minor"/>
      </rPr>
      <t>Offer</t>
    </r>
  </si>
  <si>
    <r>
      <t xml:space="preserve">For an </t>
    </r>
    <r>
      <rPr>
        <i/>
        <sz val="10"/>
        <rFont val="Calibri"/>
        <family val="2"/>
        <scheme val="minor"/>
      </rPr>
      <t>operating reserve offer</t>
    </r>
    <r>
      <rPr>
        <sz val="10"/>
        <rFont val="Calibri"/>
        <family val="2"/>
        <scheme val="minor"/>
      </rPr>
      <t xml:space="preserve">, the </t>
    </r>
    <r>
      <rPr>
        <i/>
        <sz val="10"/>
        <rFont val="Calibri"/>
        <family val="2"/>
        <scheme val="minor"/>
      </rPr>
      <t>IESO</t>
    </r>
    <r>
      <rPr>
        <sz val="10"/>
        <rFont val="Calibri"/>
        <family val="2"/>
        <scheme val="minor"/>
      </rPr>
      <t xml:space="preserve"> will establish an </t>
    </r>
    <r>
      <rPr>
        <i/>
        <sz val="10"/>
        <rFont val="Calibri"/>
        <family val="2"/>
        <scheme val="minor"/>
      </rPr>
      <t>operating reserve offer</t>
    </r>
    <r>
      <rPr>
        <sz val="10"/>
        <rFont val="Calibri"/>
        <family val="2"/>
        <scheme val="minor"/>
      </rPr>
      <t xml:space="preserve"> reference level curve for each </t>
    </r>
    <r>
      <rPr>
        <i/>
        <sz val="10"/>
        <rFont val="Calibri"/>
        <family val="2"/>
        <scheme val="minor"/>
      </rPr>
      <t>operating reserve offer</t>
    </r>
    <r>
      <rPr>
        <sz val="10"/>
        <rFont val="Calibri"/>
        <family val="2"/>
        <scheme val="minor"/>
      </rPr>
      <t xml:space="preserve"> block. This will include up to 5 non-decreasing values of the </t>
    </r>
    <r>
      <rPr>
        <i/>
        <sz val="10"/>
        <rFont val="Calibri"/>
        <family val="2"/>
        <scheme val="minor"/>
      </rPr>
      <t>operating reserve</t>
    </r>
    <r>
      <rPr>
        <sz val="10"/>
        <rFont val="Calibri"/>
        <family val="2"/>
        <scheme val="minor"/>
      </rPr>
      <t xml:space="preserve"> reference level to form a monotonically increasing cost curve. This </t>
    </r>
    <r>
      <rPr>
        <i/>
        <sz val="10"/>
        <rFont val="Calibri"/>
        <family val="2"/>
        <scheme val="minor"/>
      </rPr>
      <t>operating reserve</t>
    </r>
    <r>
      <rPr>
        <sz val="10"/>
        <rFont val="Calibri"/>
        <family val="2"/>
        <scheme val="minor"/>
      </rPr>
      <t xml:space="preserve"> reference level curve will be used for the conduct and impact testing of the </t>
    </r>
    <r>
      <rPr>
        <i/>
        <sz val="10"/>
        <rFont val="Calibri"/>
        <family val="2"/>
        <scheme val="minor"/>
      </rPr>
      <t>price quantity pairs</t>
    </r>
    <r>
      <rPr>
        <sz val="10"/>
        <rFont val="Calibri"/>
        <family val="2"/>
        <scheme val="minor"/>
      </rPr>
      <t xml:space="preserve"> submitted by the </t>
    </r>
    <r>
      <rPr>
        <i/>
        <sz val="10"/>
        <rFont val="Calibri"/>
        <family val="2"/>
        <scheme val="minor"/>
      </rPr>
      <t>market participant</t>
    </r>
    <r>
      <rPr>
        <sz val="10"/>
        <rFont val="Calibri"/>
        <family val="2"/>
        <scheme val="minor"/>
      </rPr>
      <t>.</t>
    </r>
  </si>
  <si>
    <t>Non-Financial Reference Level</t>
  </si>
  <si>
    <t>Summer Value</t>
  </si>
  <si>
    <t>Winter Value</t>
  </si>
  <si>
    <t>MW/min</t>
  </si>
  <si>
    <t>The energy ramp rate profile across the dispatchable range that the resource expects to meet during normal operation.</t>
  </si>
  <si>
    <t>Operating Reserve Ramp Rate</t>
  </si>
  <si>
    <t>The rate that a resource can respond to an operating reserve activation during normal operation.</t>
  </si>
  <si>
    <t>Maximum Number of Starts per Day</t>
  </si>
  <si>
    <t>Starts/day</t>
  </si>
  <si>
    <t>The maximum number of times a generation unit can be started within a dispatch day</t>
  </si>
  <si>
    <t>Attachment #</t>
  </si>
  <si>
    <t>Supporting Document Name</t>
  </si>
  <si>
    <t>Supporting Document Description</t>
  </si>
  <si>
    <t>Attachment 1</t>
  </si>
  <si>
    <t>Document 1</t>
  </si>
  <si>
    <t>Historical Meter data (generation), 10 years</t>
  </si>
  <si>
    <t>Attachment 2</t>
  </si>
  <si>
    <t>Document 2</t>
  </si>
  <si>
    <t>Historic generation, previous year</t>
  </si>
  <si>
    <t>Attachment 3</t>
  </si>
  <si>
    <t>Document 3</t>
  </si>
  <si>
    <t>Attachment 4</t>
  </si>
  <si>
    <t>Document 4</t>
  </si>
  <si>
    <t>Attachment 5</t>
  </si>
  <si>
    <t>Document 5</t>
  </si>
  <si>
    <t>Attachment 6</t>
  </si>
  <si>
    <t>Document 6</t>
  </si>
  <si>
    <t>40 year maintenance plan + support pricing documentation</t>
  </si>
  <si>
    <t>Attachment 7</t>
  </si>
  <si>
    <t>Document 7</t>
  </si>
  <si>
    <t>Material invoices from previous 5 years</t>
  </si>
  <si>
    <t>Attachment 8</t>
  </si>
  <si>
    <t>Document 8</t>
  </si>
  <si>
    <t>Attachment 9</t>
  </si>
  <si>
    <t>Document 9</t>
  </si>
  <si>
    <t>Contract Labour Invoice 1</t>
  </si>
  <si>
    <t>Attachment 10</t>
  </si>
  <si>
    <t>Document 10</t>
  </si>
  <si>
    <t>Contract Labour Invoice 2</t>
  </si>
  <si>
    <t>Attachment 11</t>
  </si>
  <si>
    <t>Document 11</t>
  </si>
  <si>
    <t>Attachment 12</t>
  </si>
  <si>
    <t>Document 12</t>
  </si>
  <si>
    <t>Historical data showing unit Starts &amp; Stops per day</t>
  </si>
  <si>
    <t>Attachment 13</t>
  </si>
  <si>
    <t>Attachment 14</t>
  </si>
  <si>
    <t>Attachment 15</t>
  </si>
  <si>
    <t>Attachment 16</t>
  </si>
  <si>
    <t>Attachment 17</t>
  </si>
  <si>
    <t>Attachment 18</t>
  </si>
  <si>
    <t>Attachment 19</t>
  </si>
  <si>
    <t>Attachment 20</t>
  </si>
  <si>
    <t>…</t>
  </si>
  <si>
    <t>No incremental costs are associated with providing operating reserve for operating and maintenance of the equipment. Operating reserve reference levels for 10-minute synchronized, 10-minute non-synchronized and 30-minute non-synchronized reserve are based on incremental costs associated with posturing a resource to be able to provide additional energy. These reference levels are not based on the costs associated with the injection of additional energy. </t>
  </si>
  <si>
    <t>Operating reserve reference levels are determined based on incremental costs incurred by the resource to make the operating reserve capability available.</t>
  </si>
  <si>
    <t>III. Time-Based Applicability - Seasonality</t>
  </si>
  <si>
    <t>Historic pumping energy required, previous year</t>
  </si>
  <si>
    <t>OEM maintenance manual, with recommended replacement intervals to support maintenance plan</t>
  </si>
  <si>
    <t>Vendor quotes to support maintenance plan</t>
  </si>
  <si>
    <t>Other documentation to support maintenance plan</t>
  </si>
  <si>
    <t>Overtime labour statements from previous 5 years (scheduled and unscheduled)</t>
  </si>
  <si>
    <t>Document 13</t>
  </si>
  <si>
    <t>Material component of O&amp;M cost = $300,000/year
Scheduled maintenance overtime hours = $100,000/year
Long term average energy = 200,000 MWh/yr</t>
  </si>
  <si>
    <t>Assume average pumping power withdrawal cost over previous week = $45/MWh
Pumping power cost will be calculated in real time by IESO.</t>
  </si>
  <si>
    <t>Instructions: Please utilize this section to list attachments and descriptions. Use corresponding attachment number to refer to documents in the "Reference Level Cost Components" tab.</t>
  </si>
  <si>
    <t>Comment</t>
  </si>
  <si>
    <t>Supporting Documentation</t>
  </si>
  <si>
    <t xml:space="preserve">Supporting documentation from operating and maintenance manuals for the resource or performance tests. </t>
  </si>
  <si>
    <t>Recommendations from manufacturers data from O&amp;M manual</t>
  </si>
  <si>
    <t>Monthly storage horizon calculations and supporting documentation</t>
  </si>
  <si>
    <t>[Other documentation as required]</t>
  </si>
  <si>
    <t>Document 14</t>
  </si>
  <si>
    <t>Technology type of Resource</t>
  </si>
  <si>
    <t>All costs described above (major maintenance, scheduled maintenance, unscheduled maintenance) are to be derived based on the historic operation of the unit.  To account for the changing operating regime of each unit resource, market participants may prepare a correction factor based on equivalent operating hours (EOHs) to adjust future operating costs.</t>
  </si>
  <si>
    <t>Turbine testing documentation showing ramp rate</t>
  </si>
  <si>
    <r>
      <t xml:space="preserve">Instructions for Using this Workbook: 1) Complete/update all cells highlighted in yellow; 2) Put 0 if value is 0; 3) Put N/A if item does not apply; 4) Reference supporting documentation is each relevant tab, including references to attachments and page numbers;  5) MP to submit supporting documents along with a summary table of documents provided (see "Supporting Documentation List" tab).
</t>
    </r>
    <r>
      <rPr>
        <i/>
        <sz val="11"/>
        <color rgb="FFCD2026"/>
        <rFont val="Calibri"/>
        <family val="2"/>
        <scheme val="minor"/>
      </rPr>
      <t xml:space="preserve">Notes:
Inputs provided by the market participants are considered provisional and subject to the IESO verification and acceptance. Therefore, resulting costs shall not be construed as agreed upon or final until written confirmation is provided by the IESO. </t>
    </r>
  </si>
  <si>
    <t>Value</t>
  </si>
  <si>
    <t>Minimum Head-Based Capability</t>
  </si>
  <si>
    <t>MW</t>
  </si>
  <si>
    <t>The minimum head-based capability for each generation unit in that resource. This documentation is used by the IESO to verify the indicated numerical value of the maximum production for each generation unit in each resource when the head is at its minimum level.</t>
  </si>
  <si>
    <t>Pumped Hydro Load Resource ID</t>
  </si>
  <si>
    <t>6-digit ID</t>
  </si>
  <si>
    <t xml:space="preserve">This field identifies the applicable pumped hydro load resource ID associated to a generation resource. </t>
  </si>
  <si>
    <t>Storage Horizon</t>
  </si>
  <si>
    <t>days</t>
  </si>
  <si>
    <t>The storage horizon, in days, calculated in accordance with the equations expressed in the reference level and reference quantities written guide as applicable.</t>
  </si>
  <si>
    <t>Market Participant Election of The Approach to Determine Base LMPs</t>
  </si>
  <si>
    <t>Option 1 or Option 2</t>
  </si>
  <si>
    <t>Market participants are to elect the Option 1 or Option 2 calculation to base historical LMPs.</t>
  </si>
  <si>
    <t>Ratio/Multiplier</t>
  </si>
  <si>
    <t xml:space="preserve">If the reference quantity methodologies do not reasonably address the characteristics of a specific resource, a market participant may request a reference quantity modifier/multiplier to be applied to the reference quantity formula. The details and rationale for the change must be demonstrated to the IESO. </t>
  </si>
  <si>
    <t>Start of MW Range</t>
  </si>
  <si>
    <t>End of MW Range</t>
  </si>
  <si>
    <t>Ramp Up Rate (Summer)</t>
  </si>
  <si>
    <t>Ramp Up Rate (Winter)</t>
  </si>
  <si>
    <t>Ramp Down Rate (Summer)</t>
  </si>
  <si>
    <t>Ramp Up Down Rate (Winter)</t>
  </si>
  <si>
    <t>Energy Ramp Rate 1</t>
  </si>
  <si>
    <t>Energy Ramp Rate 2</t>
  </si>
  <si>
    <t>Energy Ramp Rate 3</t>
  </si>
  <si>
    <t>Energy Ramp Rate 4</t>
  </si>
  <si>
    <t>Energy Ramp Rate 5</t>
  </si>
  <si>
    <t xml:space="preserve">Supporting Documentation </t>
  </si>
  <si>
    <t>Percentage</t>
  </si>
  <si>
    <t>Efficiency Adjustment - Max Output Loss</t>
  </si>
  <si>
    <t>The Efficiency Adjustment is a constant factor of 1.07 and reflects the decrease of efficiency between the output at the best efficiency point and the output at maximum output at maximum gate while head is constant. Refer to Section 6.4.4.3 of Market Manual 14.2 for more details on requesting an alternate efficiency adjustment value.</t>
  </si>
  <si>
    <r>
      <t xml:space="preserve">The section below this line is intended for IESO staff-use only. Please do </t>
    </r>
    <r>
      <rPr>
        <b/>
        <sz val="11"/>
        <color theme="1"/>
        <rFont val="Calibri"/>
        <family val="2"/>
        <scheme val="minor"/>
      </rPr>
      <t>NOT</t>
    </r>
    <r>
      <rPr>
        <sz val="11"/>
        <color theme="1"/>
        <rFont val="Calibri"/>
        <family val="2"/>
        <scheme val="minor"/>
      </rPr>
      <t xml:space="preserve"> enter any information in this section.</t>
    </r>
  </si>
  <si>
    <t>Applicability (Y/N)</t>
  </si>
  <si>
    <t>Attribute</t>
  </si>
  <si>
    <t>Multiple Cost-Profile Establishment</t>
  </si>
  <si>
    <t>The market participant requests to establish an additional reference level cost-profile for its financial reference levels.</t>
  </si>
  <si>
    <t>Forebay Refill Opportunity Cost</t>
  </si>
  <si>
    <t>The Forebay Refill Opportunity Cost value being requested for the resource</t>
  </si>
  <si>
    <t>Ex-Ante Multiple Cost Profile Supporting Documentation Type</t>
  </si>
  <si>
    <t>For an established cost-profile, the IESO and market participant identifies the type of supporting documentation in support of temporary reference level cost-profile change at the time of the request.</t>
  </si>
  <si>
    <t>Ex-Post Multiple Cost Profile Supporting Documentation Type</t>
  </si>
  <si>
    <t>For an established cost-profile, the IESO and market participant identifies the type of supporting documentation in support of temporary reference level cost-profile change to be provided after the dispatch day.</t>
  </si>
  <si>
    <t>Ex-Ante Alternate Fuel-Cost Supporting Documentation Type</t>
  </si>
  <si>
    <t>The types of supporting documentation in support of temporary fuel-cost change to be provided at the time of the request.</t>
  </si>
  <si>
    <t xml:space="preserve">• fuel invoices;
• fuel quotes;
• an offer submitted by the market participant to buy fuel on a trading platform;
• contract terms for fuel procurement;
• documentation related to any process changes used to address varying conditions, such as extreme temperatures and pipeline restrictions; 
• written confirmations of the arrangement of fuel purchases at the time the fuel was purchased;
• for a resource using fuel from its own storage, any of the acceptable documentation from this list and a calculation of its weighted average cost of fuel (WACOF);  and
• any other documentation that demonstrates to the IESO’s satisfaction that a resource’s fuel costs have temporarily increased.
</t>
  </si>
  <si>
    <t>Applicable Supporting Documentation</t>
  </si>
  <si>
    <t>Reference Levels and Reference Quantities Workbook - Hydroelectric Resources</t>
  </si>
  <si>
    <t>This Reference Levels and Reference Quantities (RLRQ) workbook is intended to be used by market participants to submit cost information to the IESO. This cost information will be used in the calculation of financial dispatch data parameter reference levels as part of the IESO's Market Power Mitigation framework. The financial dispatch data parameters relevant to this technology type are found in the 'FinDispatchDataParameters' tab. That tab also contains the formulas that will be used to determine Energy Offer Reference Levels. 
Cost components of the financial dispatch data parameters are listed in the 'Reference Level Cost Components' tab. Market participants are to fill out each relevant line item in accordance to the operations of its resource. The reference level curve for energy or operating reserve will be determined by the $/MW(h) costs in this workbook. If the operations of a resource require cost components to vary relative to energy or operating reserve production, then the market participant shall identify to the IESO, the cost component and the range of production that the costs relate to. For example, incremental fuel costs may be $10/MWh for a range of 1-15MW of production and $14/MWh for a range of 16-30MW of production. Participants will be required to provide supporting documentation for all costs that make-up their reference level curve.
The IESO will consider costs submitted by each participant to confirm that they represent incremental costs incurred in the production of incremental supply.
Reference levels and reference quantities will be created for only the generation resource of a pumped hydro facility. The load resource of a pumped hydro facility is currently exempt for mitigation. This resource’s operational function is to ensure that the generating resource has the fuel to produce energy and/or operating reserve.</t>
  </si>
  <si>
    <t xml:space="preserve">Date of the Reference Levels and Reference Quantities Workbook Completion </t>
  </si>
  <si>
    <t>Proposed Effective Date of the Requested Reference Levels and Reference Quantities</t>
  </si>
  <si>
    <t>RLRQ Workbook for Short-Run Marginal Energy Cost Components</t>
  </si>
  <si>
    <t>RLRQ Workbook - Hydroelectric Resources</t>
  </si>
  <si>
    <t>Y</t>
  </si>
  <si>
    <t>Forebay Refill Opportunity Cost Submission</t>
  </si>
  <si>
    <t>Reference Quantity Modifier - January</t>
  </si>
  <si>
    <t>Example: Seasonal environmental regulations. See water management plan document FALLS GS WMP.pdf</t>
  </si>
  <si>
    <t>Reference Quantity Modifier - February</t>
  </si>
  <si>
    <t>Reference Quantity Modifier - March</t>
  </si>
  <si>
    <t>Reference Quantity Modifier - April</t>
  </si>
  <si>
    <t>Reference Quantity Modifier - May</t>
  </si>
  <si>
    <t>N/A</t>
  </si>
  <si>
    <t>Reference Quantity Modifier - June</t>
  </si>
  <si>
    <t>Reference Quantity Modifier - July</t>
  </si>
  <si>
    <t>Reference Quantity Modifier - August</t>
  </si>
  <si>
    <t>Reference Quantity Modifier - September</t>
  </si>
  <si>
    <t>Reference Quantity Modifier - October</t>
  </si>
  <si>
    <t>Reference Quantity Modifier - November</t>
  </si>
  <si>
    <t>Reference Quantity Modifier - December</t>
  </si>
  <si>
    <t>Resource efficiency curves</t>
  </si>
  <si>
    <t>Storage horizon calculation attachment per section 6.4.4.2 of MM 14.2: Reference Level and Reference Quantity Procedures</t>
  </si>
  <si>
    <t>Forebay refill opportunity cost calculation attachment per section 6.4.5.3 of MM 14.2: Reference Level and Reference Quantity Procedures</t>
  </si>
  <si>
    <t>Cascade Group ID</t>
  </si>
  <si>
    <t>Number</t>
  </si>
  <si>
    <t>The cascade group ID identifies the registered cascading river system that the resource is part of.</t>
  </si>
  <si>
    <t>Cascade Sequence ID</t>
  </si>
  <si>
    <t xml:space="preserve">The sequence ID identifies the position of the resource's </t>
  </si>
  <si>
    <t>Option 2</t>
  </si>
  <si>
    <t>Efficiency adjustment calculation per Section 6.4.4.3 of MM14.2 and supporting documentation</t>
  </si>
  <si>
    <t>Storage horizon calculations and supporting documentation</t>
  </si>
  <si>
    <t>Efficiency Curves</t>
  </si>
  <si>
    <t>Forebay refill OC calculations and supporting documentation</t>
  </si>
  <si>
    <t>Document 15</t>
  </si>
  <si>
    <t>Efficiency Adjustment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</si>
</sst>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9">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sz val="10"/>
      <color theme="1"/>
      <name val="Times New Roman"/>
      <family val="1"/>
    </font>
    <font>
      <sz val="10"/>
      <name val="Calibri"/>
      <family val="2"/>
      <scheme val="minor"/>
    </font>
    <font>
      <sz val="10"/>
      <color theme="1"/>
      <name val="Calibri"/>
      <family val="2"/>
      <scheme val="minor"/>
    </font>
    <font>
      <b/>
      <sz val="10"/>
      <color theme="1"/>
      <name val="Calibri  "/>
    </font>
    <font>
      <sz val="10"/>
      <color theme="1"/>
      <name val="Calibri  "/>
    </font>
    <font>
      <b/>
      <i/>
      <sz val="10"/>
      <color theme="1"/>
      <name val="Calibri  "/>
    </font>
    <font>
      <sz val="11"/>
      <color theme="1"/>
      <name val="Calibri"/>
      <family val="2"/>
      <scheme val="minor"/>
    </font>
    <font>
      <b/>
      <sz val="10"/>
      <color theme="1"/>
      <name val="Calibri"/>
      <family val="2"/>
      <scheme val="minor"/>
    </font>
    <font>
      <i/>
      <sz val="10"/>
      <color theme="1"/>
      <name val="Calibri"/>
      <family val="2"/>
      <scheme val="minor"/>
    </font>
    <font>
      <i/>
      <sz val="10"/>
      <name val="Calibri"/>
      <family val="2"/>
      <scheme val="minor"/>
    </font>
    <font>
      <sz val="8"/>
      <name val="Calibri"/>
      <family val="2"/>
      <scheme val="minor"/>
    </font>
    <font>
      <b/>
      <sz val="11"/>
      <color rgb="FFCD2026"/>
      <name val="Calibri"/>
      <family val="2"/>
      <scheme val="minor"/>
    </font>
    <font>
      <i/>
      <sz val="11"/>
      <color rgb="FFCD2026"/>
      <name val="Calibri"/>
      <family val="2"/>
      <scheme val="minor"/>
    </font>
    <font>
      <sz val="11"/>
      <color rgb="FFCD202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BE4D5"/>
        <bgColor indexed="64"/>
      </patternFill>
    </fill>
    <fill>
      <patternFill patternType="solid">
        <fgColor rgb="FFFFFFCC"/>
      </patternFill>
    </fill>
    <fill>
      <patternFill patternType="solid">
        <fgColor theme="0" tint="-0.14999847407452621"/>
        <bgColor indexed="64"/>
      </patternFill>
    </fill>
    <fill>
      <patternFill patternType="solid">
        <fgColor rgb="FF00C4C8"/>
        <bgColor indexed="64"/>
      </patternFill>
    </fill>
    <fill>
      <patternFill patternType="solid">
        <fgColor rgb="FFFFCC33"/>
        <bgColor indexed="64"/>
      </patternFill>
    </fill>
    <fill>
      <patternFill patternType="solid">
        <fgColor theme="2"/>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6" borderId="12" applyNumberFormat="0" applyFont="0" applyAlignment="0" applyProtection="0"/>
  </cellStyleXfs>
  <cellXfs count="136">
    <xf numFmtId="0" fontId="0" fillId="0" borderId="0" xfId="0"/>
    <xf numFmtId="0" fontId="0" fillId="2" borderId="0" xfId="0" applyFill="1"/>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top"/>
    </xf>
    <xf numFmtId="0" fontId="2" fillId="2" borderId="0" xfId="0" applyFont="1" applyFill="1" applyBorder="1" applyAlignment="1">
      <alignment vertical="center"/>
    </xf>
    <xf numFmtId="0" fontId="1" fillId="0" borderId="0" xfId="0" applyFont="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1" fillId="4" borderId="2" xfId="0" applyFont="1" applyFill="1" applyBorder="1" applyAlignment="1">
      <alignment horizontal="left" vertical="center"/>
    </xf>
    <xf numFmtId="0" fontId="0" fillId="4" borderId="2" xfId="0" applyFill="1" applyBorder="1"/>
    <xf numFmtId="0" fontId="0" fillId="4" borderId="2" xfId="0" applyFill="1" applyBorder="1" applyAlignment="1">
      <alignment vertical="center"/>
    </xf>
    <xf numFmtId="0" fontId="0" fillId="0" borderId="2" xfId="0" applyBorder="1" applyAlignment="1">
      <alignment vertical="center" wrapText="1"/>
    </xf>
    <xf numFmtId="0" fontId="0" fillId="2" borderId="2" xfId="0" applyFill="1" applyBorder="1"/>
    <xf numFmtId="0" fontId="0" fillId="0" borderId="2" xfId="0" quotePrefix="1" applyBorder="1" applyAlignment="1">
      <alignment vertical="center" wrapText="1"/>
    </xf>
    <xf numFmtId="0" fontId="0" fillId="2" borderId="1" xfId="0" applyFill="1" applyBorder="1"/>
    <xf numFmtId="0" fontId="0" fillId="0" borderId="2" xfId="0" quotePrefix="1" applyFill="1" applyBorder="1" applyAlignment="1">
      <alignment wrapText="1"/>
    </xf>
    <xf numFmtId="0" fontId="0" fillId="0" borderId="0" xfId="0" applyFont="1" applyAlignment="1">
      <alignment vertical="top"/>
    </xf>
    <xf numFmtId="0" fontId="0" fillId="0" borderId="0" xfId="0" applyAlignment="1">
      <alignment vertical="top"/>
    </xf>
    <xf numFmtId="0" fontId="0" fillId="0" borderId="7" xfId="0" applyBorder="1" applyAlignment="1">
      <alignment vertical="top"/>
    </xf>
    <xf numFmtId="0" fontId="0" fillId="0" borderId="2" xfId="0"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lignment vertical="top"/>
    </xf>
    <xf numFmtId="0" fontId="2" fillId="2" borderId="0" xfId="0" applyFont="1" applyFill="1" applyAlignment="1">
      <alignment horizontal="left" vertical="center"/>
    </xf>
    <xf numFmtId="0" fontId="1" fillId="3" borderId="2" xfId="0" applyFont="1" applyFill="1" applyBorder="1" applyAlignment="1">
      <alignment horizontal="left"/>
    </xf>
    <xf numFmtId="0" fontId="0" fillId="0" borderId="2" xfId="0" applyFill="1" applyBorder="1" applyAlignment="1">
      <alignment horizontal="left" vertical="center"/>
    </xf>
    <xf numFmtId="0" fontId="0" fillId="0" borderId="3" xfId="0" applyFill="1" applyBorder="1" applyAlignment="1">
      <alignment vertical="center"/>
    </xf>
    <xf numFmtId="0" fontId="2" fillId="2" borderId="0" xfId="0" applyFont="1" applyFill="1" applyAlignment="1">
      <alignment vertical="center"/>
    </xf>
    <xf numFmtId="0" fontId="4" fillId="0" borderId="16" xfId="0" applyFont="1" applyBorder="1" applyAlignment="1">
      <alignment horizontal="left" vertical="center"/>
    </xf>
    <xf numFmtId="14" fontId="2" fillId="2" borderId="0" xfId="0" applyNumberFormat="1" applyFont="1" applyFill="1" applyBorder="1" applyAlignment="1">
      <alignment vertical="center"/>
    </xf>
    <xf numFmtId="0" fontId="0" fillId="0" borderId="0" xfId="0" applyFill="1" applyBorder="1"/>
    <xf numFmtId="0" fontId="0" fillId="2" borderId="0" xfId="0" applyFill="1" applyAlignment="1">
      <alignment horizontal="center" vertical="center"/>
    </xf>
    <xf numFmtId="0" fontId="0" fillId="2" borderId="0" xfId="0" applyFill="1" applyAlignment="1">
      <alignment vertical="center"/>
    </xf>
    <xf numFmtId="0" fontId="0" fillId="2" borderId="0" xfId="0" applyFill="1" applyBorder="1"/>
    <xf numFmtId="0" fontId="0" fillId="2" borderId="13" xfId="1" applyFont="1" applyFill="1" applyBorder="1" applyAlignment="1">
      <alignment horizontal="center" vertical="center"/>
    </xf>
    <xf numFmtId="0" fontId="0" fillId="2" borderId="0" xfId="1" applyFont="1" applyFill="1" applyBorder="1" applyAlignment="1">
      <alignment vertical="center"/>
    </xf>
    <xf numFmtId="0" fontId="0" fillId="2" borderId="13" xfId="0" applyFill="1" applyBorder="1" applyAlignment="1">
      <alignment horizontal="center" vertical="center"/>
    </xf>
    <xf numFmtId="0" fontId="6" fillId="0" borderId="4" xfId="0" applyFont="1" applyBorder="1" applyAlignment="1">
      <alignment horizontal="left" vertical="top" wrapText="1"/>
    </xf>
    <xf numFmtId="0" fontId="0" fillId="0" borderId="3" xfId="0" applyFill="1" applyBorder="1" applyAlignment="1">
      <alignment vertical="center" wrapText="1"/>
    </xf>
    <xf numFmtId="0" fontId="2" fillId="2" borderId="0" xfId="0" applyFont="1" applyFill="1" applyAlignment="1">
      <alignment horizontal="left" vertical="top"/>
    </xf>
    <xf numFmtId="0" fontId="1" fillId="3" borderId="2" xfId="0" applyFont="1" applyFill="1" applyBorder="1" applyAlignment="1">
      <alignment horizontal="left" vertical="top"/>
    </xf>
    <xf numFmtId="0" fontId="0" fillId="2" borderId="2" xfId="0" applyFill="1" applyBorder="1" applyAlignment="1">
      <alignment vertical="top" wrapText="1"/>
    </xf>
    <xf numFmtId="0" fontId="0" fillId="2" borderId="2" xfId="0" quotePrefix="1" applyFill="1" applyBorder="1" applyAlignment="1">
      <alignment vertical="top" wrapText="1"/>
    </xf>
    <xf numFmtId="0" fontId="6" fillId="0" borderId="7" xfId="0" applyFont="1" applyBorder="1" applyAlignment="1">
      <alignment vertical="top" wrapText="1"/>
    </xf>
    <xf numFmtId="0" fontId="6" fillId="0" borderId="11" xfId="0" applyFont="1" applyBorder="1" applyAlignment="1">
      <alignment vertical="top" wrapText="1"/>
    </xf>
    <xf numFmtId="0" fontId="0" fillId="0" borderId="0" xfId="0"/>
    <xf numFmtId="0" fontId="0" fillId="0" borderId="2" xfId="0" applyBorder="1"/>
    <xf numFmtId="0" fontId="8" fillId="5" borderId="2" xfId="0" applyFont="1" applyFill="1" applyBorder="1" applyAlignment="1">
      <alignment vertical="center" wrapText="1"/>
    </xf>
    <xf numFmtId="0" fontId="10" fillId="0" borderId="2" xfId="0" applyFont="1" applyBorder="1" applyAlignment="1">
      <alignment vertical="center" wrapText="1"/>
    </xf>
    <xf numFmtId="0" fontId="9" fillId="0" borderId="2" xfId="0" applyFont="1" applyBorder="1" applyAlignment="1">
      <alignment vertical="center" wrapText="1"/>
    </xf>
    <xf numFmtId="0" fontId="0" fillId="0" borderId="2" xfId="0" applyFill="1" applyBorder="1" applyAlignment="1">
      <alignment vertical="center"/>
    </xf>
    <xf numFmtId="0" fontId="0" fillId="0" borderId="2" xfId="0" applyBorder="1" applyAlignment="1">
      <alignment vertical="top" wrapText="1"/>
    </xf>
    <xf numFmtId="0" fontId="0" fillId="0" borderId="0" xfId="0" applyBorder="1"/>
    <xf numFmtId="0" fontId="0" fillId="0" borderId="0" xfId="0" applyFill="1" applyBorder="1" applyAlignment="1">
      <alignment vertical="center" wrapText="1"/>
    </xf>
    <xf numFmtId="0" fontId="0" fillId="0" borderId="0" xfId="0" applyBorder="1" applyAlignment="1">
      <alignment vertical="top" wrapText="1"/>
    </xf>
    <xf numFmtId="0" fontId="0" fillId="0" borderId="0" xfId="0" applyFill="1" applyBorder="1" applyAlignment="1">
      <alignment vertical="center"/>
    </xf>
    <xf numFmtId="0" fontId="0" fillId="0" borderId="0" xfId="0" applyBorder="1" applyAlignment="1">
      <alignment horizontal="left" vertical="top" wrapText="1"/>
    </xf>
    <xf numFmtId="0" fontId="0" fillId="0" borderId="2" xfId="0" applyFont="1" applyBorder="1" applyAlignment="1">
      <alignment vertical="center" wrapText="1"/>
    </xf>
    <xf numFmtId="0" fontId="2" fillId="2" borderId="0"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4" borderId="2" xfId="0" applyFill="1"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12" fillId="5" borderId="9" xfId="0" applyFont="1" applyFill="1" applyBorder="1" applyAlignment="1">
      <alignment vertical="center" wrapText="1"/>
    </xf>
    <xf numFmtId="0" fontId="12" fillId="5" borderId="8" xfId="0" applyFont="1" applyFill="1" applyBorder="1" applyAlignment="1">
      <alignment vertical="center" wrapText="1"/>
    </xf>
    <xf numFmtId="0" fontId="5" fillId="0" borderId="4" xfId="0" applyFont="1" applyBorder="1" applyAlignment="1">
      <alignment vertical="top" wrapText="1"/>
    </xf>
    <xf numFmtId="0" fontId="13" fillId="0" borderId="4" xfId="0" applyFont="1" applyBorder="1" applyAlignment="1">
      <alignment vertical="top" wrapText="1"/>
    </xf>
    <xf numFmtId="0" fontId="7" fillId="0" borderId="4" xfId="0" applyFont="1" applyBorder="1" applyAlignment="1">
      <alignment vertical="top" wrapText="1"/>
    </xf>
    <xf numFmtId="0" fontId="5" fillId="0" borderId="7" xfId="0" applyFont="1" applyBorder="1" applyAlignment="1">
      <alignment vertical="top" wrapText="1"/>
    </xf>
    <xf numFmtId="0" fontId="0" fillId="0" borderId="2" xfId="0" applyBorder="1" applyAlignment="1">
      <alignment vertical="center"/>
    </xf>
    <xf numFmtId="0" fontId="0" fillId="0" borderId="2" xfId="0" quotePrefix="1" applyBorder="1" applyAlignment="1">
      <alignment horizontal="left" wrapText="1"/>
    </xf>
    <xf numFmtId="0" fontId="1" fillId="8" borderId="2" xfId="0" applyFont="1" applyFill="1" applyBorder="1" applyAlignment="1">
      <alignment horizontal="left" vertical="center"/>
    </xf>
    <xf numFmtId="0" fontId="0" fillId="8" borderId="2" xfId="0" applyFill="1" applyBorder="1"/>
    <xf numFmtId="0" fontId="0" fillId="8" borderId="2" xfId="0" applyFill="1" applyBorder="1" applyAlignment="1">
      <alignment horizontal="center"/>
    </xf>
    <xf numFmtId="0" fontId="0" fillId="8" borderId="2" xfId="0" applyFill="1" applyBorder="1" applyAlignment="1">
      <alignment vertical="center"/>
    </xf>
    <xf numFmtId="2" fontId="0" fillId="9" borderId="2" xfId="0" quotePrefix="1" applyNumberFormat="1" applyFill="1" applyBorder="1" applyAlignment="1">
      <alignment horizontal="center" vertical="center" wrapText="1"/>
    </xf>
    <xf numFmtId="0" fontId="0" fillId="9" borderId="2" xfId="0" quotePrefix="1" applyFill="1" applyBorder="1" applyAlignment="1">
      <alignment horizontal="left" vertical="center" wrapText="1"/>
    </xf>
    <xf numFmtId="0" fontId="0" fillId="9" borderId="2" xfId="0" applyFill="1" applyBorder="1" applyAlignment="1">
      <alignment horizontal="left" vertical="center" wrapText="1"/>
    </xf>
    <xf numFmtId="0" fontId="0" fillId="9" borderId="2" xfId="0" quotePrefix="1" applyFill="1" applyBorder="1" applyAlignment="1">
      <alignment horizontal="center" vertical="center" wrapText="1"/>
    </xf>
    <xf numFmtId="0" fontId="0" fillId="9" borderId="2" xfId="0" applyFill="1" applyBorder="1" applyAlignment="1">
      <alignment horizontal="center" vertical="center"/>
    </xf>
    <xf numFmtId="0" fontId="3" fillId="9" borderId="2" xfId="0" applyFont="1" applyFill="1" applyBorder="1" applyAlignment="1">
      <alignment vertical="center" wrapText="1"/>
    </xf>
    <xf numFmtId="0" fontId="3" fillId="9" borderId="2" xfId="0" applyFont="1" applyFill="1" applyBorder="1" applyAlignment="1">
      <alignment horizontal="left" vertical="center" wrapText="1"/>
    </xf>
    <xf numFmtId="0" fontId="0" fillId="9" borderId="2" xfId="0" applyFill="1" applyBorder="1" applyAlignment="1">
      <alignment horizontal="center" vertical="center" wrapText="1"/>
    </xf>
    <xf numFmtId="0" fontId="0" fillId="9" borderId="8" xfId="0" applyFill="1" applyBorder="1" applyAlignment="1">
      <alignment horizontal="center" vertical="center"/>
    </xf>
    <xf numFmtId="0" fontId="0" fillId="9" borderId="7" xfId="0" applyFill="1" applyBorder="1" applyAlignment="1">
      <alignment horizontal="center" vertical="center"/>
    </xf>
    <xf numFmtId="0" fontId="0" fillId="9" borderId="11" xfId="0" applyFill="1" applyBorder="1" applyAlignment="1">
      <alignment vertical="top"/>
    </xf>
    <xf numFmtId="0" fontId="16" fillId="2" borderId="0" xfId="0" applyFont="1" applyFill="1"/>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Fill="1" applyBorder="1" applyAlignment="1">
      <alignment vertical="center" wrapText="1"/>
    </xf>
    <xf numFmtId="0" fontId="0" fillId="10" borderId="0" xfId="0" applyFill="1"/>
    <xf numFmtId="0" fontId="1" fillId="10" borderId="25" xfId="0" applyFont="1" applyFill="1" applyBorder="1"/>
    <xf numFmtId="0" fontId="1" fillId="10" borderId="26" xfId="0" applyFont="1" applyFill="1" applyBorder="1"/>
    <xf numFmtId="0" fontId="1" fillId="10" borderId="27" xfId="0" applyFont="1" applyFill="1" applyBorder="1"/>
    <xf numFmtId="0" fontId="0" fillId="10" borderId="16" xfId="0" applyFill="1" applyBorder="1" applyAlignment="1">
      <alignment wrapText="1"/>
    </xf>
    <xf numFmtId="0" fontId="0" fillId="10" borderId="2" xfId="0" applyFill="1" applyBorder="1" applyAlignment="1">
      <alignment wrapText="1"/>
    </xf>
    <xf numFmtId="0" fontId="0" fillId="10" borderId="17" xfId="0" applyFill="1" applyBorder="1" applyAlignment="1">
      <alignment wrapText="1"/>
    </xf>
    <xf numFmtId="0" fontId="0" fillId="10" borderId="28" xfId="0" applyFill="1" applyBorder="1" applyAlignment="1">
      <alignment wrapText="1"/>
    </xf>
    <xf numFmtId="0" fontId="0" fillId="10" borderId="29" xfId="0" applyFill="1" applyBorder="1" applyAlignment="1">
      <alignment wrapText="1"/>
    </xf>
    <xf numFmtId="0" fontId="0" fillId="10" borderId="30" xfId="0" applyFill="1" applyBorder="1" applyAlignment="1">
      <alignment wrapText="1"/>
    </xf>
    <xf numFmtId="0" fontId="4" fillId="0" borderId="16"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0" fillId="2" borderId="0" xfId="0" applyFont="1" applyFill="1" applyAlignment="1">
      <alignment horizontal="left" vertical="top" wrapText="1"/>
    </xf>
    <xf numFmtId="0" fontId="16" fillId="2" borderId="18"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2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22" xfId="0" applyFont="1" applyFill="1" applyBorder="1" applyAlignment="1">
      <alignment horizontal="left" vertical="top" wrapText="1"/>
    </xf>
    <xf numFmtId="0" fontId="1" fillId="7" borderId="14" xfId="1" applyFont="1" applyFill="1" applyBorder="1" applyAlignment="1">
      <alignment horizontal="center" vertical="center"/>
    </xf>
    <xf numFmtId="0" fontId="1" fillId="7" borderId="15" xfId="1" applyFont="1" applyFill="1" applyBorder="1" applyAlignment="1">
      <alignment horizontal="center" vertical="center"/>
    </xf>
    <xf numFmtId="0" fontId="2" fillId="2" borderId="0" xfId="0" applyFont="1" applyFill="1" applyBorder="1" applyAlignment="1">
      <alignment horizontal="left" vertical="center"/>
    </xf>
    <xf numFmtId="0" fontId="5" fillId="0" borderId="4" xfId="0" applyFont="1" applyBorder="1" applyAlignment="1">
      <alignment vertical="top" wrapText="1"/>
    </xf>
    <xf numFmtId="0" fontId="5" fillId="0" borderId="10" xfId="0" applyFont="1" applyBorder="1" applyAlignment="1">
      <alignment vertical="top" wrapText="1"/>
    </xf>
    <xf numFmtId="0" fontId="13" fillId="0" borderId="4" xfId="0" applyFont="1" applyBorder="1" applyAlignment="1">
      <alignment vertical="top" wrapText="1"/>
    </xf>
    <xf numFmtId="0" fontId="13" fillId="0" borderId="10"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0" fillId="9" borderId="2" xfId="0" applyFill="1" applyBorder="1"/>
    <xf numFmtId="0" fontId="0" fillId="9" borderId="2" xfId="0" applyFill="1" applyBorder="1" applyAlignment="1">
      <alignment wrapText="1"/>
    </xf>
    <xf numFmtId="0" fontId="0" fillId="9" borderId="2" xfId="0" applyFill="1" applyBorder="1" applyAlignment="1">
      <alignment vertical="center"/>
    </xf>
    <xf numFmtId="0" fontId="3" fillId="9" borderId="2" xfId="0" applyFont="1" applyFill="1" applyBorder="1" applyAlignment="1">
      <alignment wrapText="1"/>
    </xf>
    <xf numFmtId="0" fontId="18" fillId="9" borderId="2" xfId="0" applyFont="1" applyFill="1" applyBorder="1" applyAlignment="1">
      <alignment wrapText="1"/>
    </xf>
    <xf numFmtId="0" fontId="0" fillId="9" borderId="17" xfId="0" applyFill="1" applyBorder="1"/>
    <xf numFmtId="14" fontId="0" fillId="9" borderId="17" xfId="0" applyNumberFormat="1" applyFill="1" applyBorder="1"/>
    <xf numFmtId="14" fontId="0" fillId="9" borderId="24" xfId="0" applyNumberFormat="1" applyFill="1" applyBorder="1"/>
    <xf numFmtId="0" fontId="9" fillId="9" borderId="2" xfId="0" applyFont="1" applyFill="1" applyBorder="1" applyAlignment="1">
      <alignment vertical="center" wrapText="1"/>
    </xf>
    <xf numFmtId="0" fontId="0" fillId="9" borderId="2" xfId="0" applyFill="1" applyBorder="1" applyAlignment="1">
      <alignment vertical="center" wrapText="1"/>
    </xf>
    <xf numFmtId="9" fontId="9" fillId="9" borderId="2" xfId="0" applyNumberFormat="1" applyFont="1" applyFill="1" applyBorder="1" applyAlignment="1">
      <alignment vertical="center" wrapText="1"/>
    </xf>
    <xf numFmtId="8" fontId="9" fillId="9" borderId="2" xfId="0" applyNumberFormat="1" applyFont="1" applyFill="1" applyBorder="1" applyAlignment="1">
      <alignment vertical="center" wrapText="1"/>
    </xf>
  </cellXfs>
  <cellStyles count="2">
    <cellStyle name="Normal" xfId="0" builtinId="0"/>
    <cellStyle name="Note" xfId="1" builtinId="10"/>
  </cellStyles>
  <dxfs count="0"/>
  <tableStyles count="0" defaultTableStyle="TableStyleMedium2" defaultPivotStyle="PivotStyleLight16"/>
  <colors>
    <mruColors>
      <color rgb="FFFFCC33"/>
      <color rgb="FFCD2026"/>
      <color rgb="FF00C4C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420688</xdr:colOff>
      <xdr:row>8</xdr:row>
      <xdr:rowOff>698500</xdr:rowOff>
    </xdr:from>
    <xdr:to>
      <xdr:col>2</xdr:col>
      <xdr:colOff>4300538</xdr:colOff>
      <xdr:row>8</xdr:row>
      <xdr:rowOff>1270000</xdr:rowOff>
    </xdr:to>
    <xdr:pic>
      <xdr:nvPicPr>
        <xdr:cNvPr id="9" name="Picture 8" descr="This formula depicts the calculation for major maintenance using annualized maintenace cost and long term average energy.">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86188" y="8675688"/>
          <a:ext cx="38798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176892</xdr:colOff>
      <xdr:row>5</xdr:row>
      <xdr:rowOff>204107</xdr:rowOff>
    </xdr:from>
    <xdr:to>
      <xdr:col>2</xdr:col>
      <xdr:colOff>4599213</xdr:colOff>
      <xdr:row>5</xdr:row>
      <xdr:rowOff>1224643</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100-000002000000}"/>
                </a:ext>
              </a:extLst>
            </xdr:cNvPr>
            <xdr:cNvSpPr txBox="1"/>
          </xdr:nvSpPr>
          <xdr:spPr>
            <a:xfrm>
              <a:off x="3386817" y="2432957"/>
              <a:ext cx="4422321" cy="1020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𝑃𝑜𝑤𝑒𝑟</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𝐶𝑜𝑠𝑡</m:t>
                    </m:r>
                    <m:r>
                      <a:rPr lang="en-CA" sz="1100" i="1">
                        <a:solidFill>
                          <a:schemeClr val="dk1"/>
                        </a:solidFill>
                        <a:effectLst/>
                        <a:latin typeface="Cambria Math" panose="02040503050406030204" pitchFamily="18" charset="0"/>
                        <a:ea typeface="+mn-ea"/>
                        <a:cs typeface="+mn-cs"/>
                      </a:rPr>
                      <m:t> </m:t>
                    </m:r>
                    <m:d>
                      <m:dPr>
                        <m:ctrlPr>
                          <a:rPr lang="en-US" sz="1100" i="1">
                            <a:solidFill>
                              <a:schemeClr val="dk1"/>
                            </a:solidFill>
                            <a:effectLst/>
                            <a:latin typeface="Cambria Math" panose="02040503050406030204" pitchFamily="18" charset="0"/>
                            <a:ea typeface="+mn-ea"/>
                            <a:cs typeface="+mn-cs"/>
                          </a:rPr>
                        </m:ctrlPr>
                      </m:dPr>
                      <m:e>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𝑀𝑊h</m:t>
                            </m:r>
                          </m:den>
                        </m:f>
                      </m:e>
                    </m:d>
                    <m:r>
                      <a:rPr lang="en-CA" sz="1100" i="1">
                        <a:solidFill>
                          <a:schemeClr val="dk1"/>
                        </a:solidFill>
                        <a:effectLst/>
                        <a:latin typeface="Cambria Math" panose="02040503050406030204" pitchFamily="18" charset="0"/>
                        <a:ea typeface="+mn-ea"/>
                        <a:cs typeface="+mn-cs"/>
                      </a:rPr>
                      <m:t>=</m:t>
                    </m:r>
                    <m:f>
                      <m:fPr>
                        <m:ctrlPr>
                          <a:rPr lang="en-US" sz="1100" i="1">
                            <a:solidFill>
                              <a:schemeClr val="dk1"/>
                            </a:solidFill>
                            <a:effectLst/>
                            <a:latin typeface="Cambria Math" panose="02040503050406030204" pitchFamily="18" charset="0"/>
                            <a:ea typeface="+mn-ea"/>
                            <a:cs typeface="+mn-cs"/>
                          </a:rPr>
                        </m:ctrlPr>
                      </m:fPr>
                      <m:num>
                        <m:nary>
                          <m:naryPr>
                            <m:chr m:val="∑"/>
                            <m:limLoc m:val="subSup"/>
                            <m:ctrlPr>
                              <a:rPr lang="en-US" sz="1100" i="1">
                                <a:solidFill>
                                  <a:schemeClr val="dk1"/>
                                </a:solidFill>
                                <a:effectLst/>
                                <a:latin typeface="Cambria Math" panose="02040503050406030204" pitchFamily="18" charset="0"/>
                                <a:ea typeface="+mn-ea"/>
                                <a:cs typeface="+mn-cs"/>
                              </a:rPr>
                            </m:ctrlPr>
                          </m:naryPr>
                          <m:sub>
                            <m:r>
                              <a:rPr lang="en-CA" sz="1100" i="1">
                                <a:solidFill>
                                  <a:schemeClr val="dk1"/>
                                </a:solidFill>
                                <a:effectLst/>
                                <a:latin typeface="Cambria Math" panose="02040503050406030204" pitchFamily="18" charset="0"/>
                                <a:ea typeface="+mn-ea"/>
                                <a:cs typeface="+mn-cs"/>
                              </a:rPr>
                              <m:t>168</m:t>
                            </m:r>
                          </m:sub>
                          <m:sup>
                            <m:r>
                              <a:rPr lang="en-CA" sz="1100" i="1">
                                <a:solidFill>
                                  <a:schemeClr val="dk1"/>
                                </a:solidFill>
                                <a:effectLst/>
                                <a:latin typeface="Cambria Math" panose="02040503050406030204" pitchFamily="18" charset="0"/>
                                <a:ea typeface="+mn-ea"/>
                                <a:cs typeface="+mn-cs"/>
                              </a:rPr>
                              <m:t>1</m:t>
                            </m:r>
                          </m:sup>
                          <m:e>
                            <m:r>
                              <a:rPr lang="en-US" sz="1100" b="0" i="1">
                                <a:solidFill>
                                  <a:schemeClr val="dk1"/>
                                </a:solidFill>
                                <a:effectLst/>
                                <a:latin typeface="Cambria Math" panose="02040503050406030204" pitchFamily="18" charset="0"/>
                                <a:ea typeface="+mn-ea"/>
                                <a:cs typeface="+mn-cs"/>
                              </a:rPr>
                              <m:t>𝑃𝑢𝑚𝑝𝑖𝑛𝑔</m:t>
                            </m:r>
                            <m:r>
                              <a:rPr lang="en-US" sz="1100" b="0" i="1">
                                <a:solidFill>
                                  <a:schemeClr val="dk1"/>
                                </a:solidFill>
                                <a:effectLst/>
                                <a:latin typeface="Cambria Math" panose="02040503050406030204" pitchFamily="18" charset="0"/>
                                <a:ea typeface="+mn-ea"/>
                                <a:cs typeface="+mn-cs"/>
                              </a:rPr>
                              <m:t> </m:t>
                            </m:r>
                            <m:r>
                              <a:rPr lang="en-US" sz="1100" b="0" i="1">
                                <a:solidFill>
                                  <a:schemeClr val="dk1"/>
                                </a:solidFill>
                                <a:effectLst/>
                                <a:latin typeface="Cambria Math" panose="02040503050406030204" pitchFamily="18" charset="0"/>
                                <a:ea typeface="+mn-ea"/>
                                <a:cs typeface="+mn-cs"/>
                              </a:rPr>
                              <m:t>𝑊𝑖𝑡h𝑑𝑟𝑎𝑤𝑙</m:t>
                            </m:r>
                            <m:r>
                              <a:rPr lang="en-US" sz="1100" b="0" i="1">
                                <a:solidFill>
                                  <a:schemeClr val="dk1"/>
                                </a:solidFill>
                                <a:effectLst/>
                                <a:latin typeface="Cambria Math" panose="02040503050406030204" pitchFamily="18" charset="0"/>
                                <a:ea typeface="+mn-ea"/>
                                <a:cs typeface="+mn-cs"/>
                              </a:rPr>
                              <m:t> </m:t>
                            </m:r>
                            <m:r>
                              <a:rPr lang="en-US" sz="1100" b="0" i="1">
                                <a:solidFill>
                                  <a:schemeClr val="dk1"/>
                                </a:solidFill>
                                <a:effectLst/>
                                <a:latin typeface="Cambria Math" panose="02040503050406030204" pitchFamily="18" charset="0"/>
                                <a:ea typeface="+mn-ea"/>
                                <a:cs typeface="+mn-cs"/>
                              </a:rPr>
                              <m:t>𝐶𝑜𝑠𝑡𝑠</m:t>
                            </m:r>
                            <m:d>
                              <m:dPr>
                                <m:ctrlPr>
                                  <a:rPr lang="en-US" sz="1100" i="1">
                                    <a:solidFill>
                                      <a:schemeClr val="dk1"/>
                                    </a:solidFill>
                                    <a:effectLst/>
                                    <a:latin typeface="Cambria Math" panose="02040503050406030204" pitchFamily="18" charset="0"/>
                                    <a:ea typeface="+mn-ea"/>
                                    <a:cs typeface="+mn-cs"/>
                                  </a:rPr>
                                </m:ctrlPr>
                              </m:dPr>
                              <m:e>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𝑀𝑊h</m:t>
                                    </m:r>
                                  </m:den>
                                </m:f>
                              </m:e>
                            </m:d>
                            <m:r>
                              <a:rPr lang="en-CA" sz="1100" i="1">
                                <a:solidFill>
                                  <a:schemeClr val="dk1"/>
                                </a:solidFill>
                                <a:effectLst/>
                                <a:latin typeface="Cambria Math" panose="02040503050406030204" pitchFamily="18" charset="0"/>
                                <a:ea typeface="+mn-ea"/>
                                <a:cs typeface="+mn-cs"/>
                              </a:rPr>
                              <m:t>∗</m:t>
                            </m:r>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𝑃𝑜𝑤𝑒𝑟</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𝑀𝑊h</m:t>
                            </m:r>
                            <m:r>
                              <a:rPr lang="en-CA" sz="1100" i="1">
                                <a:solidFill>
                                  <a:schemeClr val="dk1"/>
                                </a:solidFill>
                                <a:effectLst/>
                                <a:latin typeface="Cambria Math" panose="02040503050406030204" pitchFamily="18" charset="0"/>
                                <a:ea typeface="+mn-ea"/>
                                <a:cs typeface="+mn-cs"/>
                              </a:rPr>
                              <m:t>)</m:t>
                            </m:r>
                          </m:e>
                        </m:nary>
                      </m:num>
                      <m:den>
                        <m:nary>
                          <m:naryPr>
                            <m:chr m:val="∑"/>
                            <m:limLoc m:val="subSup"/>
                            <m:ctrlPr>
                              <a:rPr lang="en-US" sz="1100" i="1">
                                <a:solidFill>
                                  <a:schemeClr val="dk1"/>
                                </a:solidFill>
                                <a:effectLst/>
                                <a:latin typeface="Cambria Math" panose="02040503050406030204" pitchFamily="18" charset="0"/>
                                <a:ea typeface="+mn-ea"/>
                                <a:cs typeface="+mn-cs"/>
                              </a:rPr>
                            </m:ctrlPr>
                          </m:naryPr>
                          <m:sub>
                            <m:r>
                              <a:rPr lang="en-CA" sz="1100" i="1">
                                <a:solidFill>
                                  <a:schemeClr val="dk1"/>
                                </a:solidFill>
                                <a:effectLst/>
                                <a:latin typeface="Cambria Math" panose="02040503050406030204" pitchFamily="18" charset="0"/>
                                <a:ea typeface="+mn-ea"/>
                                <a:cs typeface="+mn-cs"/>
                              </a:rPr>
                              <m:t>168</m:t>
                            </m:r>
                          </m:sub>
                          <m:sup>
                            <m:r>
                              <a:rPr lang="en-CA" sz="1100" i="1">
                                <a:solidFill>
                                  <a:schemeClr val="dk1"/>
                                </a:solidFill>
                                <a:effectLst/>
                                <a:latin typeface="Cambria Math" panose="02040503050406030204" pitchFamily="18" charset="0"/>
                                <a:ea typeface="+mn-ea"/>
                                <a:cs typeface="+mn-cs"/>
                              </a:rPr>
                              <m:t>1</m:t>
                            </m:r>
                          </m:sup>
                          <m:e>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𝑃𝑜𝑤𝑒𝑟</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𝑀𝑊h</m:t>
                            </m:r>
                            <m:r>
                              <a:rPr lang="en-CA" sz="1100" i="1">
                                <a:solidFill>
                                  <a:schemeClr val="dk1"/>
                                </a:solidFill>
                                <a:effectLst/>
                                <a:latin typeface="Cambria Math" panose="02040503050406030204" pitchFamily="18" charset="0"/>
                                <a:ea typeface="+mn-ea"/>
                                <a:cs typeface="+mn-cs"/>
                              </a:rPr>
                              <m:t>)</m:t>
                            </m:r>
                          </m:e>
                        </m:nary>
                      </m:den>
                    </m:f>
                  </m:oMath>
                </m:oMathPara>
              </a14:m>
              <a:endParaRPr lang="en-US" sz="1100">
                <a:solidFill>
                  <a:schemeClr val="dk1"/>
                </a:solidFill>
                <a:effectLst/>
                <a:latin typeface="+mn-lt"/>
                <a:ea typeface="+mn-ea"/>
                <a:cs typeface="+mn-cs"/>
              </a:endParaRPr>
            </a:p>
            <a:p>
              <a:endParaRPr lang="en-US" sz="1100"/>
            </a:p>
          </xdr:txBody>
        </xdr:sp>
      </mc:Choice>
      <mc:Fallback xmlns="">
        <xdr:sp macro="" textlink="">
          <xdr:nvSpPr>
            <xdr:cNvPr id="8" name="TextBox 7">
              <a:extLst>
                <a:ext uri="{FF2B5EF4-FFF2-40B4-BE49-F238E27FC236}">
                  <a16:creationId xmlns:a16="http://schemas.microsoft.com/office/drawing/2014/main" id="{00000000-0008-0000-0100-000002000000}"/>
                </a:ext>
              </a:extLst>
            </xdr:cNvPr>
            <xdr:cNvSpPr txBox="1"/>
          </xdr:nvSpPr>
          <xdr:spPr>
            <a:xfrm>
              <a:off x="3386817" y="2432957"/>
              <a:ext cx="4422321" cy="1020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i="0">
                  <a:solidFill>
                    <a:schemeClr val="dk1"/>
                  </a:solidFill>
                  <a:effectLst/>
                  <a:latin typeface="Cambria Math" panose="02040503050406030204" pitchFamily="18" charset="0"/>
                  <a:ea typeface="+mn-ea"/>
                  <a:cs typeface="+mn-cs"/>
                </a:rPr>
                <a:t>𝑃𝑢𝑚𝑝𝑖𝑛𝑔 𝑃𝑜𝑤𝑒𝑟 𝐶𝑜𝑠𝑡 </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𝑀𝑊ℎ)=</a:t>
              </a:r>
              <a:r>
                <a:rPr lang="en-US" sz="1100" i="0">
                  <a:solidFill>
                    <a:schemeClr val="dk1"/>
                  </a:solidFill>
                  <a:effectLst/>
                  <a:latin typeface="Cambria Math" panose="02040503050406030204" pitchFamily="18" charset="0"/>
                  <a:ea typeface="+mn-ea"/>
                  <a:cs typeface="+mn-cs"/>
                </a:rPr>
                <a:t>(∑2</a:t>
              </a:r>
              <a:r>
                <a:rPr lang="en-CA" sz="1100" i="0">
                  <a:solidFill>
                    <a:schemeClr val="dk1"/>
                  </a:solidFill>
                  <a:effectLst/>
                  <a:latin typeface="Cambria Math" panose="02040503050406030204" pitchFamily="18" charset="0"/>
                  <a:ea typeface="+mn-ea"/>
                  <a:cs typeface="+mn-cs"/>
                </a:rPr>
                <a:t>_168^1▒〖</a:t>
              </a:r>
              <a:r>
                <a:rPr lang="en-US" sz="1100" b="0" i="0">
                  <a:solidFill>
                    <a:schemeClr val="dk1"/>
                  </a:solidFill>
                  <a:effectLst/>
                  <a:latin typeface="Cambria Math" panose="02040503050406030204" pitchFamily="18" charset="0"/>
                  <a:ea typeface="+mn-ea"/>
                  <a:cs typeface="+mn-cs"/>
                </a:rPr>
                <a:t>𝑃𝑢𝑚𝑝𝑖𝑛𝑔 𝑊𝑖𝑡ℎ𝑑𝑟𝑎𝑤𝑙 𝐶𝑜𝑠𝑡𝑠(</a:t>
              </a:r>
              <a:r>
                <a:rPr lang="en-CA" sz="1100" i="0">
                  <a:solidFill>
                    <a:schemeClr val="dk1"/>
                  </a:solidFill>
                  <a:effectLst/>
                  <a:latin typeface="Cambria Math" panose="02040503050406030204" pitchFamily="18" charset="0"/>
                  <a:ea typeface="+mn-ea"/>
                  <a:cs typeface="+mn-cs"/>
                </a:rPr>
                <a:t>$</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𝑀𝑊ℎ)∗𝑃𝑢𝑚𝑝𝑖𝑛𝑔 𝑃𝑜𝑤𝑒𝑟 (𝑀𝑊ℎ)〗</a:t>
              </a:r>
              <a:r>
                <a:rPr lang="en-US" sz="1100" i="0">
                  <a:solidFill>
                    <a:schemeClr val="dk1"/>
                  </a:solidFill>
                  <a:effectLst/>
                  <a:latin typeface="Cambria Math" panose="02040503050406030204" pitchFamily="18" charset="0"/>
                  <a:ea typeface="+mn-ea"/>
                  <a:cs typeface="+mn-cs"/>
                </a:rPr>
                <a:t>)/(∑2</a:t>
              </a:r>
              <a:r>
                <a:rPr lang="en-CA" sz="1100" i="0">
                  <a:solidFill>
                    <a:schemeClr val="dk1"/>
                  </a:solidFill>
                  <a:effectLst/>
                  <a:latin typeface="Cambria Math" panose="02040503050406030204" pitchFamily="18" charset="0"/>
                  <a:ea typeface="+mn-ea"/>
                  <a:cs typeface="+mn-cs"/>
                </a:rPr>
                <a:t>_168^1▒〖𝑃𝑢𝑚𝑝𝑖𝑛𝑔 𝑃𝑜𝑤𝑒𝑟 (𝑀𝑊ℎ)〗</a:t>
              </a:r>
              <a:r>
                <a:rPr lang="en-US" sz="1100" i="0">
                  <a:solidFill>
                    <a:schemeClr val="dk1"/>
                  </a:solidFill>
                  <a:effectLst/>
                  <a:latin typeface="Cambria Math" panose="02040503050406030204" pitchFamily="18" charset="0"/>
                  <a:ea typeface="+mn-ea"/>
                  <a:cs typeface="+mn-cs"/>
                </a:rPr>
                <a:t>)</a:t>
              </a:r>
              <a:endParaRPr lang="en-US" sz="1100">
                <a:solidFill>
                  <a:schemeClr val="dk1"/>
                </a:solidFill>
                <a:effectLst/>
                <a:latin typeface="+mn-lt"/>
                <a:ea typeface="+mn-ea"/>
                <a:cs typeface="+mn-cs"/>
              </a:endParaRPr>
            </a:p>
            <a:p>
              <a:endParaRPr lang="en-US" sz="1100"/>
            </a:p>
          </xdr:txBody>
        </xdr:sp>
      </mc:Fallback>
    </mc:AlternateContent>
    <xdr:clientData/>
  </xdr:twoCellAnchor>
  <xdr:twoCellAnchor>
    <xdr:from>
      <xdr:col>2</xdr:col>
      <xdr:colOff>231321</xdr:colOff>
      <xdr:row>5</xdr:row>
      <xdr:rowOff>1483179</xdr:rowOff>
    </xdr:from>
    <xdr:to>
      <xdr:col>2</xdr:col>
      <xdr:colOff>4327071</xdr:colOff>
      <xdr:row>5</xdr:row>
      <xdr:rowOff>2653393</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100-000003000000}"/>
                </a:ext>
              </a:extLst>
            </xdr:cNvPr>
            <xdr:cNvSpPr txBox="1"/>
          </xdr:nvSpPr>
          <xdr:spPr>
            <a:xfrm>
              <a:off x="3441246" y="3712029"/>
              <a:ext cx="4095750" cy="1170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CA" sz="1100" i="1">
                        <a:solidFill>
                          <a:schemeClr val="dk1"/>
                        </a:solidFill>
                        <a:effectLst/>
                        <a:latin typeface="Cambria Math" panose="02040503050406030204" pitchFamily="18" charset="0"/>
                        <a:ea typeface="+mn-ea"/>
                        <a:cs typeface="+mn-cs"/>
                      </a:rPr>
                      <m:t>𝑃𝑢𝑚𝑝𝑒𝑑</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𝑆𝑡𝑜𝑟𝑎𝑔𝑒</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𝐹𝑢𝑒𝑙</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𝐶𝑜𝑠𝑡</m:t>
                    </m:r>
                    <m:r>
                      <a:rPr lang="en-CA" sz="1100" i="1">
                        <a:solidFill>
                          <a:schemeClr val="dk1"/>
                        </a:solidFill>
                        <a:effectLst/>
                        <a:latin typeface="Cambria Math" panose="02040503050406030204" pitchFamily="18" charset="0"/>
                        <a:ea typeface="+mn-ea"/>
                        <a:cs typeface="+mn-cs"/>
                      </a:rPr>
                      <m:t> </m:t>
                    </m:r>
                    <m:d>
                      <m:dPr>
                        <m:ctrlPr>
                          <a:rPr lang="en-US" sz="1100" i="1">
                            <a:solidFill>
                              <a:schemeClr val="dk1"/>
                            </a:solidFill>
                            <a:effectLst/>
                            <a:latin typeface="Cambria Math" panose="02040503050406030204" pitchFamily="18" charset="0"/>
                            <a:ea typeface="+mn-ea"/>
                            <a:cs typeface="+mn-cs"/>
                          </a:rPr>
                        </m:ctrlPr>
                      </m:dPr>
                      <m:e>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𝑀𝑊h</m:t>
                            </m:r>
                          </m:den>
                        </m:f>
                      </m:e>
                    </m:d>
                    <m:r>
                      <a:rPr lang="en-CA" sz="1100" i="1">
                        <a:solidFill>
                          <a:schemeClr val="dk1"/>
                        </a:solidFill>
                        <a:effectLst/>
                        <a:latin typeface="Cambria Math" panose="02040503050406030204" pitchFamily="18" charset="0"/>
                        <a:ea typeface="+mn-ea"/>
                        <a:cs typeface="+mn-cs"/>
                      </a:rPr>
                      <m:t>=</m:t>
                    </m:r>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𝑃𝑜𝑤𝑒𝑟</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𝐶𝑜𝑠𝑡</m:t>
                        </m:r>
                        <m:r>
                          <a:rPr lang="en-CA" sz="1100" i="1">
                            <a:solidFill>
                              <a:schemeClr val="dk1"/>
                            </a:solidFill>
                            <a:effectLst/>
                            <a:latin typeface="Cambria Math" panose="02040503050406030204" pitchFamily="18" charset="0"/>
                            <a:ea typeface="+mn-ea"/>
                            <a:cs typeface="+mn-cs"/>
                          </a:rPr>
                          <m:t> (</m:t>
                        </m:r>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𝑀𝑊h</m:t>
                            </m:r>
                          </m:den>
                        </m:f>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𝐸𝑓𝑓𝑖𝑐𝑖𝑒𝑛𝑐𝑦</m:t>
                        </m:r>
                        <m:r>
                          <a:rPr lang="en-CA" sz="1100" i="1">
                            <a:solidFill>
                              <a:schemeClr val="dk1"/>
                            </a:solidFill>
                            <a:effectLst/>
                            <a:latin typeface="Cambria Math" panose="02040503050406030204" pitchFamily="18" charset="0"/>
                            <a:ea typeface="+mn-ea"/>
                            <a:cs typeface="+mn-cs"/>
                          </a:rPr>
                          <m:t> (%)</m:t>
                        </m:r>
                      </m:den>
                    </m:f>
                  </m:oMath>
                </m:oMathPara>
              </a14:m>
              <a:endParaRPr lang="en-US" sz="1100">
                <a:solidFill>
                  <a:schemeClr val="dk1"/>
                </a:solidFill>
                <a:effectLst/>
                <a:latin typeface="+mn-lt"/>
                <a:ea typeface="+mn-ea"/>
                <a:cs typeface="+mn-cs"/>
              </a:endParaRPr>
            </a:p>
            <a:p>
              <a:endParaRPr lang="en-US" sz="1100"/>
            </a:p>
          </xdr:txBody>
        </xdr:sp>
      </mc:Choice>
      <mc:Fallback xmlns="">
        <xdr:sp macro="" textlink="">
          <xdr:nvSpPr>
            <xdr:cNvPr id="10" name="TextBox 9">
              <a:extLst>
                <a:ext uri="{FF2B5EF4-FFF2-40B4-BE49-F238E27FC236}">
                  <a16:creationId xmlns:a16="http://schemas.microsoft.com/office/drawing/2014/main" id="{00000000-0008-0000-0100-000003000000}"/>
                </a:ext>
              </a:extLst>
            </xdr:cNvPr>
            <xdr:cNvSpPr txBox="1"/>
          </xdr:nvSpPr>
          <xdr:spPr>
            <a:xfrm>
              <a:off x="3441246" y="3712029"/>
              <a:ext cx="4095750" cy="1170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i="0">
                  <a:solidFill>
                    <a:schemeClr val="dk1"/>
                  </a:solidFill>
                  <a:effectLst/>
                  <a:latin typeface="Cambria Math" panose="02040503050406030204" pitchFamily="18" charset="0"/>
                  <a:ea typeface="+mn-ea"/>
                  <a:cs typeface="+mn-cs"/>
                </a:rPr>
                <a:t>𝑃𝑢𝑚𝑝𝑒𝑑 𝑆𝑡𝑜𝑟𝑎𝑔𝑒 𝐹𝑢𝑒𝑙 𝐶𝑜𝑠𝑡 </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𝑀𝑊ℎ)=</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𝑃𝑢𝑚𝑝𝑖𝑛𝑔 𝑃𝑜𝑤𝑒𝑟 𝐶𝑜𝑠𝑡 ($</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𝑀𝑊ℎ)</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𝑃𝑢𝑚𝑝𝑖𝑛𝑔 𝐸𝑓𝑓𝑖𝑐𝑖𝑒𝑛𝑐𝑦 (%)</a:t>
              </a:r>
              <a:r>
                <a:rPr lang="en-US" sz="1100" i="0">
                  <a:solidFill>
                    <a:schemeClr val="dk1"/>
                  </a:solidFill>
                  <a:effectLst/>
                  <a:latin typeface="Cambria Math" panose="02040503050406030204" pitchFamily="18" charset="0"/>
                  <a:ea typeface="+mn-ea"/>
                  <a:cs typeface="+mn-cs"/>
                </a:rPr>
                <a:t>)</a:t>
              </a:r>
              <a:endParaRPr lang="en-US" sz="1100">
                <a:solidFill>
                  <a:schemeClr val="dk1"/>
                </a:solidFill>
                <a:effectLst/>
                <a:latin typeface="+mn-lt"/>
                <a:ea typeface="+mn-ea"/>
                <a:cs typeface="+mn-cs"/>
              </a:endParaRPr>
            </a:p>
            <a:p>
              <a:endParaRPr lang="en-US" sz="1100"/>
            </a:p>
          </xdr:txBody>
        </xdr:sp>
      </mc:Fallback>
    </mc:AlternateContent>
    <xdr:clientData/>
  </xdr:twoCellAnchor>
  <xdr:twoCellAnchor>
    <xdr:from>
      <xdr:col>2</xdr:col>
      <xdr:colOff>217714</xdr:colOff>
      <xdr:row>4</xdr:row>
      <xdr:rowOff>217715</xdr:rowOff>
    </xdr:from>
    <xdr:to>
      <xdr:col>2</xdr:col>
      <xdr:colOff>4340678</xdr:colOff>
      <xdr:row>4</xdr:row>
      <xdr:rowOff>1034143</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100-000004000000}"/>
                </a:ext>
              </a:extLst>
            </xdr:cNvPr>
            <xdr:cNvSpPr txBox="1"/>
          </xdr:nvSpPr>
          <xdr:spPr>
            <a:xfrm>
              <a:off x="3427639" y="1265465"/>
              <a:ext cx="4122964" cy="816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𝐸𝑓𝑓𝑖𝑐𝑖𝑒𝑛𝑐𝑦</m:t>
                    </m:r>
                    <m:r>
                      <a:rPr lang="en-CA" sz="1100" i="1">
                        <a:solidFill>
                          <a:schemeClr val="dk1"/>
                        </a:solidFill>
                        <a:effectLst/>
                        <a:latin typeface="Cambria Math" panose="02040503050406030204" pitchFamily="18" charset="0"/>
                        <a:ea typeface="+mn-ea"/>
                        <a:cs typeface="+mn-cs"/>
                      </a:rPr>
                      <m:t>=</m:t>
                    </m:r>
                    <m:f>
                      <m:fPr>
                        <m:ctrlPr>
                          <a:rPr lang="en-US" sz="1100" i="1">
                            <a:solidFill>
                              <a:schemeClr val="dk1"/>
                            </a:solidFill>
                            <a:effectLst/>
                            <a:latin typeface="Cambria Math" panose="02040503050406030204" pitchFamily="18" charset="0"/>
                            <a:ea typeface="+mn-ea"/>
                            <a:cs typeface="+mn-cs"/>
                          </a:rPr>
                        </m:ctrlPr>
                      </m:fPr>
                      <m:num>
                        <m:r>
                          <a:rPr lang="en-CA" sz="1100" i="1">
                            <a:solidFill>
                              <a:schemeClr val="dk1"/>
                            </a:solidFill>
                            <a:effectLst/>
                            <a:latin typeface="Cambria Math" panose="02040503050406030204" pitchFamily="18" charset="0"/>
                            <a:ea typeface="+mn-ea"/>
                            <a:cs typeface="+mn-cs"/>
                          </a:rPr>
                          <m:t>𝐴𝑛𝑛𝑢𝑎𝑙</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𝐺𝑒𝑛𝑒𝑟𝑎𝑡𝑖𝑜𝑛</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𝑃𝑟𝑜𝑑𝑢𝑐𝑒𝑑</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𝑀𝑊h</m:t>
                        </m:r>
                        <m:r>
                          <a:rPr lang="en-CA" sz="1100" i="1">
                            <a:solidFill>
                              <a:schemeClr val="dk1"/>
                            </a:solidFill>
                            <a:effectLst/>
                            <a:latin typeface="Cambria Math" panose="02040503050406030204" pitchFamily="18" charset="0"/>
                            <a:ea typeface="+mn-ea"/>
                            <a:cs typeface="+mn-cs"/>
                          </a:rPr>
                          <m:t>)</m:t>
                        </m:r>
                      </m:num>
                      <m:den>
                        <m:r>
                          <a:rPr lang="en-CA" sz="1100" i="1">
                            <a:solidFill>
                              <a:schemeClr val="dk1"/>
                            </a:solidFill>
                            <a:effectLst/>
                            <a:latin typeface="Cambria Math" panose="02040503050406030204" pitchFamily="18" charset="0"/>
                            <a:ea typeface="+mn-ea"/>
                            <a:cs typeface="+mn-cs"/>
                          </a:rPr>
                          <m:t>𝐴𝑛𝑛𝑢𝑎𝑙</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𝐸𝑛𝑒𝑟𝑔𝑦</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𝐶𝑜𝑛𝑠𝑢𝑚𝑒𝑑</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𝑓𝑜𝑟</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𝑃𝑢𝑚𝑝𝑖𝑛𝑔</m:t>
                        </m:r>
                        <m:r>
                          <a:rPr lang="en-CA" sz="1100" i="1">
                            <a:solidFill>
                              <a:schemeClr val="dk1"/>
                            </a:solidFill>
                            <a:effectLst/>
                            <a:latin typeface="Cambria Math" panose="02040503050406030204" pitchFamily="18" charset="0"/>
                            <a:ea typeface="+mn-ea"/>
                            <a:cs typeface="+mn-cs"/>
                          </a:rPr>
                          <m:t> (</m:t>
                        </m:r>
                        <m:r>
                          <a:rPr lang="en-CA" sz="1100" i="1">
                            <a:solidFill>
                              <a:schemeClr val="dk1"/>
                            </a:solidFill>
                            <a:effectLst/>
                            <a:latin typeface="Cambria Math" panose="02040503050406030204" pitchFamily="18" charset="0"/>
                            <a:ea typeface="+mn-ea"/>
                            <a:cs typeface="+mn-cs"/>
                          </a:rPr>
                          <m:t>𝑀𝑊h</m:t>
                        </m:r>
                        <m:r>
                          <a:rPr lang="en-CA" sz="1100" i="1">
                            <a:solidFill>
                              <a:schemeClr val="dk1"/>
                            </a:solidFill>
                            <a:effectLst/>
                            <a:latin typeface="Cambria Math" panose="02040503050406030204" pitchFamily="18" charset="0"/>
                            <a:ea typeface="+mn-ea"/>
                            <a:cs typeface="+mn-cs"/>
                          </a:rPr>
                          <m:t>)</m:t>
                        </m:r>
                      </m:den>
                    </m:f>
                  </m:oMath>
                </m:oMathPara>
              </a14:m>
              <a:endParaRPr lang="en-US" sz="1100">
                <a:solidFill>
                  <a:schemeClr val="dk1"/>
                </a:solidFill>
                <a:effectLst/>
                <a:latin typeface="+mn-lt"/>
                <a:ea typeface="+mn-ea"/>
                <a:cs typeface="+mn-cs"/>
              </a:endParaRPr>
            </a:p>
            <a:p>
              <a:endParaRPr lang="en-US" sz="1100"/>
            </a:p>
          </xdr:txBody>
        </xdr:sp>
      </mc:Choice>
      <mc:Fallback xmlns="">
        <xdr:sp macro="" textlink="">
          <xdr:nvSpPr>
            <xdr:cNvPr id="11" name="TextBox 10">
              <a:extLst>
                <a:ext uri="{FF2B5EF4-FFF2-40B4-BE49-F238E27FC236}">
                  <a16:creationId xmlns:a16="http://schemas.microsoft.com/office/drawing/2014/main" id="{00000000-0008-0000-0100-000004000000}"/>
                </a:ext>
              </a:extLst>
            </xdr:cNvPr>
            <xdr:cNvSpPr txBox="1"/>
          </xdr:nvSpPr>
          <xdr:spPr>
            <a:xfrm>
              <a:off x="3427639" y="1265465"/>
              <a:ext cx="4122964" cy="816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i="0">
                  <a:solidFill>
                    <a:schemeClr val="dk1"/>
                  </a:solidFill>
                  <a:effectLst/>
                  <a:latin typeface="Cambria Math" panose="02040503050406030204" pitchFamily="18" charset="0"/>
                  <a:ea typeface="+mn-ea"/>
                  <a:cs typeface="+mn-cs"/>
                </a:rPr>
                <a:t>𝑃𝑢𝑚𝑝𝑖𝑛𝑔 𝐸𝑓𝑓𝑖𝑐𝑖𝑒𝑛𝑐𝑦=</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𝐴𝑛𝑛𝑢𝑎𝑙 𝐺𝑒𝑛𝑒𝑟𝑎𝑡𝑖𝑜𝑛 𝑃𝑟𝑜𝑑𝑢𝑐𝑒𝑑 (𝑀𝑊ℎ)</a:t>
              </a:r>
              <a:r>
                <a:rPr lang="en-US" sz="1100" i="0">
                  <a:solidFill>
                    <a:schemeClr val="dk1"/>
                  </a:solidFill>
                  <a:effectLst/>
                  <a:latin typeface="Cambria Math" panose="02040503050406030204" pitchFamily="18" charset="0"/>
                  <a:ea typeface="+mn-ea"/>
                  <a:cs typeface="+mn-cs"/>
                </a:rPr>
                <a:t>)/(</a:t>
              </a:r>
              <a:r>
                <a:rPr lang="en-CA" sz="1100" i="0">
                  <a:solidFill>
                    <a:schemeClr val="dk1"/>
                  </a:solidFill>
                  <a:effectLst/>
                  <a:latin typeface="Cambria Math" panose="02040503050406030204" pitchFamily="18" charset="0"/>
                  <a:ea typeface="+mn-ea"/>
                  <a:cs typeface="+mn-cs"/>
                </a:rPr>
                <a:t>𝐴𝑛𝑛𝑢𝑎𝑙 𝐸𝑛𝑒𝑟𝑔𝑦 𝐶𝑜𝑛𝑠𝑢𝑚𝑒𝑑 𝑓𝑜𝑟 𝑃𝑢𝑚𝑝𝑖𝑛𝑔 (𝑀𝑊ℎ)</a:t>
              </a:r>
              <a:r>
                <a:rPr lang="en-US" sz="1100" i="0">
                  <a:solidFill>
                    <a:schemeClr val="dk1"/>
                  </a:solidFill>
                  <a:effectLst/>
                  <a:latin typeface="Cambria Math" panose="02040503050406030204" pitchFamily="18" charset="0"/>
                  <a:ea typeface="+mn-ea"/>
                  <a:cs typeface="+mn-cs"/>
                </a:rPr>
                <a:t>)</a:t>
              </a:r>
              <a:endParaRPr lang="en-US" sz="1100">
                <a:solidFill>
                  <a:schemeClr val="dk1"/>
                </a:solidFill>
                <a:effectLst/>
                <a:latin typeface="+mn-lt"/>
                <a:ea typeface="+mn-ea"/>
                <a:cs typeface="+mn-cs"/>
              </a:endParaRPr>
            </a:p>
            <a:p>
              <a:endParaRPr lang="en-US" sz="1100"/>
            </a:p>
          </xdr:txBody>
        </xdr:sp>
      </mc:Fallback>
    </mc:AlternateContent>
    <xdr:clientData/>
  </xdr:twoCellAnchor>
  <xdr:twoCellAnchor editAs="oneCell">
    <xdr:from>
      <xdr:col>2</xdr:col>
      <xdr:colOff>9525</xdr:colOff>
      <xdr:row>6</xdr:row>
      <xdr:rowOff>247650</xdr:rowOff>
    </xdr:from>
    <xdr:to>
      <xdr:col>2</xdr:col>
      <xdr:colOff>4600575</xdr:colOff>
      <xdr:row>6</xdr:row>
      <xdr:rowOff>732133</xdr:rowOff>
    </xdr:to>
    <xdr:pic>
      <xdr:nvPicPr>
        <xdr:cNvPr id="12" name="Picture 11" descr="This formula depicts the calculation for marginal gross revenue charge using property tax charge, water rental charge, and long term average energy"/>
        <xdr:cNvPicPr>
          <a:picLocks noChangeAspect="1"/>
        </xdr:cNvPicPr>
      </xdr:nvPicPr>
      <xdr:blipFill>
        <a:blip xmlns:r="http://schemas.openxmlformats.org/officeDocument/2006/relationships" r:embed="rId2"/>
        <a:stretch>
          <a:fillRect/>
        </a:stretch>
      </xdr:blipFill>
      <xdr:spPr>
        <a:xfrm>
          <a:off x="3219450" y="5457825"/>
          <a:ext cx="4591050" cy="484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xdr:colOff>
      <xdr:row>3</xdr:row>
      <xdr:rowOff>238125</xdr:rowOff>
    </xdr:from>
    <xdr:to>
      <xdr:col>4</xdr:col>
      <xdr:colOff>5291758</xdr:colOff>
      <xdr:row>3</xdr:row>
      <xdr:rowOff>876300</xdr:rowOff>
    </xdr:to>
    <xdr:pic>
      <xdr:nvPicPr>
        <xdr:cNvPr id="3" name="Picture 2" descr="The Energy Reference Level is equal to the sum of the total fuel related costs plus major, scheduled and unscheduled maintenance multiplied with the EOH Factor." title="Energy Reference Level Equation"/>
        <xdr:cNvPicPr>
          <a:picLocks noChangeAspect="1"/>
        </xdr:cNvPicPr>
      </xdr:nvPicPr>
      <xdr:blipFill>
        <a:blip xmlns:r="http://schemas.openxmlformats.org/officeDocument/2006/relationships" r:embed="rId1"/>
        <a:stretch>
          <a:fillRect/>
        </a:stretch>
      </xdr:blipFill>
      <xdr:spPr>
        <a:xfrm>
          <a:off x="5410200" y="1095375"/>
          <a:ext cx="5244133" cy="638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zoomScale="70" zoomScaleNormal="70" workbookViewId="0">
      <selection activeCell="D27" sqref="D27"/>
    </sheetView>
  </sheetViews>
  <sheetFormatPr defaultRowHeight="15"/>
  <cols>
    <col min="1" max="1" width="25.7109375" customWidth="1"/>
    <col min="2" max="2" width="29" customWidth="1"/>
    <col min="3" max="3" width="36.42578125" customWidth="1"/>
    <col min="4" max="4" width="50.140625" customWidth="1"/>
    <col min="8" max="8" width="53.140625" customWidth="1"/>
  </cols>
  <sheetData>
    <row r="1" spans="1:8" ht="18.75">
      <c r="A1" s="28" t="s">
        <v>205</v>
      </c>
      <c r="B1" s="28"/>
      <c r="C1" s="28"/>
      <c r="D1" s="28"/>
      <c r="E1" s="28"/>
      <c r="F1" s="28"/>
      <c r="G1" s="28"/>
      <c r="H1" s="28"/>
    </row>
    <row r="2" spans="1:8" ht="135" customHeight="1">
      <c r="A2" s="103" t="s">
        <v>206</v>
      </c>
      <c r="B2" s="103"/>
      <c r="C2" s="103"/>
      <c r="D2" s="103"/>
      <c r="E2" s="103"/>
      <c r="F2" s="103"/>
      <c r="G2" s="103"/>
      <c r="H2" s="103"/>
    </row>
    <row r="3" spans="1:8" ht="81.75" customHeight="1">
      <c r="A3" s="103"/>
      <c r="B3" s="103"/>
      <c r="C3" s="103"/>
      <c r="D3" s="103"/>
      <c r="E3" s="103"/>
      <c r="F3" s="103"/>
      <c r="G3" s="103"/>
      <c r="H3" s="103"/>
    </row>
    <row r="4" spans="1:8" ht="83.25" customHeight="1">
      <c r="A4" s="104" t="s">
        <v>159</v>
      </c>
      <c r="B4" s="105"/>
      <c r="C4" s="105"/>
      <c r="D4" s="105"/>
      <c r="E4" s="105"/>
      <c r="F4" s="105"/>
      <c r="G4" s="105"/>
      <c r="H4" s="106"/>
    </row>
    <row r="5" spans="1:8" ht="16.899999999999999" customHeight="1">
      <c r="A5" s="107"/>
      <c r="B5" s="108"/>
      <c r="C5" s="108"/>
      <c r="D5" s="108"/>
      <c r="E5" s="108"/>
      <c r="F5" s="108"/>
      <c r="G5" s="108"/>
      <c r="H5" s="109"/>
    </row>
    <row r="6" spans="1:8" ht="15.75" thickBot="1">
      <c r="A6" s="32"/>
      <c r="B6" s="33"/>
      <c r="C6" s="1"/>
      <c r="D6" s="33"/>
      <c r="E6" s="1"/>
      <c r="F6" s="1"/>
      <c r="G6" s="1"/>
      <c r="H6" s="34"/>
    </row>
    <row r="7" spans="1:8">
      <c r="A7" s="35"/>
      <c r="B7" s="110" t="s">
        <v>0</v>
      </c>
      <c r="C7" s="111"/>
      <c r="D7" s="36"/>
      <c r="E7" s="36"/>
      <c r="F7" s="36"/>
      <c r="G7" s="36"/>
      <c r="H7" s="36"/>
    </row>
    <row r="8" spans="1:8">
      <c r="A8" s="37"/>
      <c r="B8" s="29" t="s">
        <v>1</v>
      </c>
      <c r="C8" s="129" t="s">
        <v>2</v>
      </c>
      <c r="D8" s="1"/>
      <c r="E8" s="1"/>
      <c r="F8" s="1"/>
      <c r="G8" s="1"/>
      <c r="H8" s="33"/>
    </row>
    <row r="9" spans="1:8">
      <c r="A9" s="37"/>
      <c r="B9" s="29" t="s">
        <v>3</v>
      </c>
      <c r="C9" s="129"/>
      <c r="D9" s="1"/>
      <c r="E9" s="1"/>
      <c r="F9" s="1"/>
      <c r="G9" s="1"/>
      <c r="H9" s="33"/>
    </row>
    <row r="10" spans="1:8">
      <c r="A10" s="37"/>
      <c r="B10" s="29" t="s">
        <v>156</v>
      </c>
      <c r="C10" s="129" t="s">
        <v>4</v>
      </c>
      <c r="D10" s="1"/>
      <c r="E10" s="1"/>
      <c r="F10" s="1"/>
      <c r="G10" s="1"/>
      <c r="H10" s="1"/>
    </row>
    <row r="11" spans="1:8" ht="45">
      <c r="A11" s="37"/>
      <c r="B11" s="101" t="s">
        <v>207</v>
      </c>
      <c r="C11" s="130">
        <v>44143</v>
      </c>
      <c r="D11" s="33"/>
      <c r="E11" s="1"/>
      <c r="F11" s="1"/>
      <c r="G11" s="1"/>
      <c r="H11" s="1"/>
    </row>
    <row r="12" spans="1:8" ht="45.75" thickBot="1">
      <c r="A12" s="31"/>
      <c r="B12" s="102" t="s">
        <v>208</v>
      </c>
      <c r="C12" s="131">
        <v>44197</v>
      </c>
      <c r="D12" s="31"/>
      <c r="E12" s="31"/>
      <c r="F12" s="31"/>
      <c r="G12" s="31"/>
      <c r="H12" s="31"/>
    </row>
    <row r="13" spans="1:8">
      <c r="A13" s="31"/>
      <c r="B13" s="31"/>
      <c r="C13" s="31"/>
      <c r="D13" s="31"/>
      <c r="E13" s="31"/>
      <c r="F13" s="31"/>
      <c r="G13" s="31"/>
      <c r="H13" s="31"/>
    </row>
    <row r="14" spans="1:8">
      <c r="A14" s="91" t="s">
        <v>190</v>
      </c>
      <c r="B14" s="91"/>
      <c r="C14" s="91"/>
      <c r="D14" s="91"/>
    </row>
    <row r="15" spans="1:8" ht="15.75" thickBot="1">
      <c r="A15" s="91"/>
      <c r="B15" s="91"/>
      <c r="C15" s="91"/>
      <c r="D15" s="91"/>
    </row>
    <row r="16" spans="1:8">
      <c r="A16" s="92" t="s">
        <v>192</v>
      </c>
      <c r="B16" s="93" t="s">
        <v>191</v>
      </c>
      <c r="C16" s="93" t="s">
        <v>49</v>
      </c>
      <c r="D16" s="94" t="s">
        <v>204</v>
      </c>
    </row>
    <row r="17" spans="1:4" ht="60">
      <c r="A17" s="95" t="s">
        <v>193</v>
      </c>
      <c r="B17" s="96" t="s">
        <v>211</v>
      </c>
      <c r="C17" s="96" t="s">
        <v>194</v>
      </c>
      <c r="D17" s="97" t="s">
        <v>212</v>
      </c>
    </row>
    <row r="18" spans="1:4" ht="90">
      <c r="A18" s="95" t="s">
        <v>197</v>
      </c>
      <c r="B18" s="96"/>
      <c r="C18" s="96" t="s">
        <v>198</v>
      </c>
      <c r="D18" s="97"/>
    </row>
    <row r="19" spans="1:4" ht="90">
      <c r="A19" s="95" t="s">
        <v>199</v>
      </c>
      <c r="B19" s="96"/>
      <c r="C19" s="96" t="s">
        <v>200</v>
      </c>
      <c r="D19" s="97"/>
    </row>
    <row r="20" spans="1:4" ht="270.75" thickBot="1">
      <c r="A20" s="98" t="s">
        <v>201</v>
      </c>
      <c r="B20" s="99"/>
      <c r="C20" s="99" t="s">
        <v>202</v>
      </c>
      <c r="D20" s="100" t="s">
        <v>203</v>
      </c>
    </row>
  </sheetData>
  <mergeCells count="3">
    <mergeCell ref="A2:H3"/>
    <mergeCell ref="A4:H5"/>
    <mergeCell ref="B7:C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70" zoomScaleNormal="70" workbookViewId="0">
      <pane xSplit="2" ySplit="3" topLeftCell="G13" activePane="bottomRight" state="frozen"/>
      <selection pane="topRight" sqref="A1:XFD1"/>
      <selection pane="bottomLeft" sqref="A1:XFD1"/>
      <selection pane="bottomRight" activeCell="A6" sqref="A6"/>
    </sheetView>
  </sheetViews>
  <sheetFormatPr defaultRowHeight="15"/>
  <cols>
    <col min="1" max="1" width="4.42578125" style="2" customWidth="1"/>
    <col min="2" max="2" width="43.7109375" style="3" customWidth="1"/>
    <col min="3" max="3" width="69.28515625" customWidth="1"/>
    <col min="4" max="4" width="19.140625" style="63" customWidth="1"/>
    <col min="5" max="5" width="58.42578125" style="3" customWidth="1"/>
    <col min="6" max="6" width="34.85546875" customWidth="1"/>
    <col min="7" max="7" width="49.5703125" customWidth="1"/>
    <col min="8" max="8" width="74.7109375" customWidth="1"/>
  </cols>
  <sheetData>
    <row r="1" spans="1:8" s="112" customFormat="1" ht="18.75">
      <c r="A1" s="112" t="s">
        <v>209</v>
      </c>
    </row>
    <row r="2" spans="1:8" s="6" customFormat="1" ht="18.75">
      <c r="A2" s="1" t="s">
        <v>5</v>
      </c>
      <c r="D2" s="59"/>
      <c r="E2" s="30"/>
      <c r="F2" s="30"/>
    </row>
    <row r="3" spans="1:8" s="3" customFormat="1" ht="30">
      <c r="A3" s="2"/>
      <c r="B3" s="8" t="s">
        <v>6</v>
      </c>
      <c r="C3" s="9" t="s">
        <v>7</v>
      </c>
      <c r="D3" s="60" t="s">
        <v>8</v>
      </c>
      <c r="E3" s="9" t="s">
        <v>139</v>
      </c>
      <c r="F3" s="8" t="s">
        <v>9</v>
      </c>
      <c r="G3" s="8" t="s">
        <v>10</v>
      </c>
      <c r="H3" s="8" t="s">
        <v>11</v>
      </c>
    </row>
    <row r="4" spans="1:8">
      <c r="A4" s="4" t="s">
        <v>12</v>
      </c>
      <c r="B4" s="72" t="s">
        <v>13</v>
      </c>
      <c r="C4" s="73"/>
      <c r="D4" s="74"/>
      <c r="E4" s="75"/>
      <c r="F4" s="73"/>
      <c r="G4" s="73"/>
      <c r="H4" s="73"/>
    </row>
    <row r="5" spans="1:8" ht="93" customHeight="1">
      <c r="A5" s="2" t="s">
        <v>14</v>
      </c>
      <c r="B5" s="26" t="s">
        <v>15</v>
      </c>
      <c r="C5" s="15" t="s">
        <v>16</v>
      </c>
      <c r="D5" s="70" t="s">
        <v>17</v>
      </c>
      <c r="E5" s="13" t="s">
        <v>18</v>
      </c>
      <c r="F5" s="76">
        <f>200/275</f>
        <v>0.72727272727272729</v>
      </c>
      <c r="G5" s="77" t="s">
        <v>19</v>
      </c>
      <c r="H5" s="78" t="s">
        <v>20</v>
      </c>
    </row>
    <row r="6" spans="1:8" ht="234.75" customHeight="1">
      <c r="A6" s="2" t="s">
        <v>21</v>
      </c>
      <c r="B6" s="51" t="s">
        <v>22</v>
      </c>
      <c r="C6" s="47"/>
      <c r="D6" s="47" t="s">
        <v>17</v>
      </c>
      <c r="E6" s="71" t="s">
        <v>23</v>
      </c>
      <c r="F6" s="79">
        <f>45/F5</f>
        <v>61.875</v>
      </c>
      <c r="G6" s="77"/>
      <c r="H6" s="78" t="s">
        <v>147</v>
      </c>
    </row>
    <row r="7" spans="1:8" ht="96.75" customHeight="1">
      <c r="A7" s="2" t="s">
        <v>24</v>
      </c>
      <c r="B7" s="39" t="s">
        <v>25</v>
      </c>
      <c r="C7" s="17"/>
      <c r="D7" s="51" t="s">
        <v>26</v>
      </c>
      <c r="E7" s="13" t="s">
        <v>23</v>
      </c>
      <c r="F7" s="79">
        <f>1120000/200000</f>
        <v>5.6</v>
      </c>
      <c r="G7" s="77" t="s">
        <v>27</v>
      </c>
      <c r="H7" s="78" t="s">
        <v>28</v>
      </c>
    </row>
    <row r="8" spans="1:8" ht="22.5" customHeight="1">
      <c r="A8" s="7" t="s">
        <v>29</v>
      </c>
      <c r="B8" s="10" t="s">
        <v>30</v>
      </c>
      <c r="C8" s="11"/>
      <c r="D8" s="61"/>
      <c r="E8" s="12"/>
      <c r="F8" s="11"/>
      <c r="G8" s="11"/>
      <c r="H8" s="23"/>
    </row>
    <row r="9" spans="1:8" ht="148.5" customHeight="1">
      <c r="A9" s="2" t="s">
        <v>31</v>
      </c>
      <c r="B9" s="51" t="s">
        <v>32</v>
      </c>
      <c r="C9" s="46"/>
      <c r="D9" s="62" t="s">
        <v>26</v>
      </c>
      <c r="E9" s="21" t="s">
        <v>23</v>
      </c>
      <c r="F9" s="80">
        <f>350000/200000</f>
        <v>1.75</v>
      </c>
      <c r="G9" s="77" t="s">
        <v>33</v>
      </c>
      <c r="H9" s="78" t="s">
        <v>34</v>
      </c>
    </row>
    <row r="10" spans="1:8" ht="55.5" customHeight="1">
      <c r="A10" s="2" t="s">
        <v>35</v>
      </c>
      <c r="B10" s="22" t="s">
        <v>36</v>
      </c>
      <c r="C10" s="13" t="s">
        <v>37</v>
      </c>
      <c r="D10" s="62" t="s">
        <v>26</v>
      </c>
      <c r="E10" s="21" t="s">
        <v>23</v>
      </c>
      <c r="F10" s="80">
        <f>(300000+100000)/200000</f>
        <v>2</v>
      </c>
      <c r="G10" s="77" t="s">
        <v>38</v>
      </c>
      <c r="H10" s="81" t="s">
        <v>146</v>
      </c>
    </row>
    <row r="11" spans="1:8" ht="94.5" customHeight="1">
      <c r="A11" s="2" t="s">
        <v>39</v>
      </c>
      <c r="B11" s="22" t="s">
        <v>40</v>
      </c>
      <c r="C11" s="58" t="s">
        <v>41</v>
      </c>
      <c r="D11" s="62" t="s">
        <v>26</v>
      </c>
      <c r="E11" s="21" t="s">
        <v>23</v>
      </c>
      <c r="F11" s="80">
        <f>(200000+100000+50000)/200000</f>
        <v>1.75</v>
      </c>
      <c r="G11" s="77" t="s">
        <v>42</v>
      </c>
      <c r="H11" s="82" t="s">
        <v>43</v>
      </c>
    </row>
    <row r="12" spans="1:8">
      <c r="A12" s="5" t="s">
        <v>44</v>
      </c>
      <c r="B12" s="72" t="s">
        <v>46</v>
      </c>
      <c r="C12" s="73"/>
      <c r="D12" s="74"/>
      <c r="E12" s="75"/>
      <c r="F12" s="73"/>
      <c r="G12" s="73"/>
      <c r="H12" s="73"/>
    </row>
    <row r="13" spans="1:8" ht="105">
      <c r="A13" s="2" t="s">
        <v>45</v>
      </c>
      <c r="B13" s="51" t="s">
        <v>46</v>
      </c>
      <c r="C13" s="17" t="s">
        <v>137</v>
      </c>
      <c r="D13" s="62" t="s">
        <v>26</v>
      </c>
      <c r="E13" s="13" t="s">
        <v>23</v>
      </c>
      <c r="F13" s="79">
        <v>0</v>
      </c>
      <c r="G13" s="79"/>
      <c r="H13" s="83"/>
    </row>
  </sheetData>
  <mergeCells count="1">
    <mergeCell ref="A1:XFD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7" zoomScale="84" zoomScaleNormal="84" workbookViewId="0"/>
  </sheetViews>
  <sheetFormatPr defaultRowHeight="15"/>
  <cols>
    <col min="1" max="1" width="5.28515625" customWidth="1"/>
    <col min="2" max="2" width="38.28515625" customWidth="1"/>
    <col min="3" max="3" width="49" style="19" customWidth="1"/>
    <col min="4" max="4" width="73.85546875" style="19" customWidth="1"/>
    <col min="5" max="5" width="43.28515625" customWidth="1"/>
  </cols>
  <sheetData>
    <row r="1" spans="1:5" ht="18.75">
      <c r="A1" s="24" t="s">
        <v>210</v>
      </c>
      <c r="B1" s="24"/>
      <c r="C1" s="40"/>
    </row>
    <row r="2" spans="1:5">
      <c r="A2" s="25" t="s">
        <v>47</v>
      </c>
      <c r="B2" s="25" t="s">
        <v>48</v>
      </c>
      <c r="C2" s="41" t="s">
        <v>49</v>
      </c>
      <c r="D2" s="41" t="s">
        <v>50</v>
      </c>
      <c r="E2" s="41" t="s">
        <v>149</v>
      </c>
    </row>
    <row r="3" spans="1:5" ht="45">
      <c r="A3" s="14" t="s">
        <v>14</v>
      </c>
      <c r="B3" s="26" t="s">
        <v>15</v>
      </c>
      <c r="C3" s="42" t="s">
        <v>51</v>
      </c>
      <c r="D3" s="42" t="s">
        <v>52</v>
      </c>
      <c r="E3" s="47"/>
    </row>
    <row r="4" spans="1:5" ht="45">
      <c r="A4" s="14" t="s">
        <v>21</v>
      </c>
      <c r="B4" s="51" t="s">
        <v>22</v>
      </c>
      <c r="C4" s="42" t="s">
        <v>53</v>
      </c>
      <c r="D4" s="43" t="s">
        <v>54</v>
      </c>
      <c r="E4" s="47"/>
    </row>
    <row r="5" spans="1:5" ht="90">
      <c r="A5" s="47" t="s">
        <v>24</v>
      </c>
      <c r="B5" s="27" t="s">
        <v>55</v>
      </c>
      <c r="C5" s="52" t="s">
        <v>56</v>
      </c>
      <c r="D5" s="52" t="s">
        <v>57</v>
      </c>
      <c r="E5" s="47"/>
    </row>
    <row r="6" spans="1:5" ht="270">
      <c r="A6" s="47" t="s">
        <v>31</v>
      </c>
      <c r="B6" s="51" t="s">
        <v>58</v>
      </c>
      <c r="C6" s="52" t="s">
        <v>59</v>
      </c>
      <c r="D6" s="52" t="s">
        <v>60</v>
      </c>
      <c r="E6" s="47"/>
    </row>
    <row r="7" spans="1:5" ht="210">
      <c r="A7" s="47" t="s">
        <v>35</v>
      </c>
      <c r="B7" s="22" t="s">
        <v>61</v>
      </c>
      <c r="C7" s="52" t="s">
        <v>62</v>
      </c>
      <c r="D7" s="52" t="s">
        <v>63</v>
      </c>
      <c r="E7" s="47"/>
    </row>
    <row r="8" spans="1:5" ht="120">
      <c r="A8" s="47" t="s">
        <v>39</v>
      </c>
      <c r="B8" s="22" t="s">
        <v>64</v>
      </c>
      <c r="C8" s="52" t="s">
        <v>65</v>
      </c>
      <c r="D8" s="52" t="s">
        <v>66</v>
      </c>
      <c r="E8" s="47"/>
    </row>
    <row r="9" spans="1:5" ht="120">
      <c r="A9" s="47" t="s">
        <v>67</v>
      </c>
      <c r="B9" s="22" t="s">
        <v>68</v>
      </c>
      <c r="C9" s="52" t="s">
        <v>157</v>
      </c>
      <c r="D9" s="52" t="s">
        <v>69</v>
      </c>
      <c r="E9" s="47"/>
    </row>
    <row r="10" spans="1:5" ht="17.25" customHeight="1">
      <c r="A10" s="47" t="s">
        <v>45</v>
      </c>
      <c r="B10" s="51" t="s">
        <v>70</v>
      </c>
      <c r="C10" s="52" t="s">
        <v>71</v>
      </c>
      <c r="D10" s="52" t="s">
        <v>72</v>
      </c>
      <c r="E10" s="47"/>
    </row>
    <row r="11" spans="1:5" ht="17.25" customHeight="1">
      <c r="A11" s="53"/>
      <c r="B11" s="54"/>
      <c r="C11" s="55"/>
      <c r="D11" s="55"/>
    </row>
    <row r="12" spans="1:5" ht="17.25" customHeight="1">
      <c r="A12" s="53"/>
      <c r="B12" s="56"/>
      <c r="C12" s="55"/>
      <c r="D12" s="55"/>
    </row>
    <row r="13" spans="1:5">
      <c r="A13" s="53"/>
      <c r="B13" s="56"/>
      <c r="C13" s="55"/>
      <c r="D13" s="55"/>
    </row>
    <row r="14" spans="1:5" ht="17.25" customHeight="1">
      <c r="A14" s="53"/>
      <c r="B14" s="56"/>
      <c r="C14" s="55"/>
      <c r="D14" s="55"/>
    </row>
    <row r="15" spans="1:5">
      <c r="A15" s="53"/>
      <c r="B15" s="56"/>
      <c r="C15" s="57"/>
      <c r="D15" s="55"/>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workbookViewId="0">
      <selection activeCell="F4" sqref="F4"/>
    </sheetView>
  </sheetViews>
  <sheetFormatPr defaultColWidth="9.140625" defaultRowHeight="15"/>
  <cols>
    <col min="1" max="1" width="2.7109375" style="18" bestFit="1" customWidth="1"/>
    <col min="2" max="2" width="12.85546875" style="19" customWidth="1"/>
    <col min="3" max="3" width="7.5703125" style="19" customWidth="1"/>
    <col min="4" max="4" width="57.28515625" style="19" customWidth="1"/>
    <col min="5" max="5" width="79.85546875" style="19" customWidth="1"/>
    <col min="6" max="6" width="18.140625" style="19" customWidth="1"/>
    <col min="7" max="16384" width="9.140625" style="19"/>
  </cols>
  <sheetData>
    <row r="1" spans="1:6" ht="15.75" thickBot="1"/>
    <row r="2" spans="1:6" ht="25.5" customHeight="1" thickBot="1">
      <c r="A2" s="66"/>
      <c r="B2" s="121" t="s">
        <v>73</v>
      </c>
      <c r="C2" s="122"/>
      <c r="D2" s="123"/>
      <c r="E2" s="69"/>
      <c r="F2" s="20"/>
    </row>
    <row r="3" spans="1:6" ht="26.25" thickBot="1">
      <c r="A3" s="65" t="s">
        <v>47</v>
      </c>
      <c r="B3" s="64" t="s">
        <v>74</v>
      </c>
      <c r="C3" s="64" t="s">
        <v>75</v>
      </c>
      <c r="D3" s="64" t="s">
        <v>76</v>
      </c>
      <c r="E3" s="64" t="s">
        <v>77</v>
      </c>
      <c r="F3" s="64" t="s">
        <v>78</v>
      </c>
    </row>
    <row r="4" spans="1:6" ht="89.25" customHeight="1" thickBot="1">
      <c r="A4" s="66">
        <v>1</v>
      </c>
      <c r="B4" s="67" t="s">
        <v>79</v>
      </c>
      <c r="C4" s="68" t="s">
        <v>80</v>
      </c>
      <c r="D4" s="38" t="s">
        <v>81</v>
      </c>
      <c r="E4" s="68"/>
      <c r="F4" s="84">
        <f>SUM('Reference Level Cost Components'!F6,'Reference Level Cost Components'!F7,'Reference Level Cost Components'!F9,'Reference Level Cost Components'!F10,'Reference Level Cost Components'!F11)</f>
        <v>72.974999999999994</v>
      </c>
    </row>
    <row r="5" spans="1:6" ht="89.25" customHeight="1">
      <c r="A5" s="113">
        <v>2</v>
      </c>
      <c r="B5" s="115" t="s">
        <v>82</v>
      </c>
      <c r="C5" s="117" t="s">
        <v>80</v>
      </c>
      <c r="D5" s="44" t="s">
        <v>83</v>
      </c>
      <c r="E5" s="119" t="s">
        <v>138</v>
      </c>
      <c r="F5" s="85">
        <v>0</v>
      </c>
    </row>
    <row r="6" spans="1:6" ht="15.75" thickBot="1">
      <c r="A6" s="114"/>
      <c r="B6" s="116"/>
      <c r="C6" s="118"/>
      <c r="D6" s="45"/>
      <c r="E6" s="120"/>
      <c r="F6" s="86"/>
    </row>
    <row r="11" spans="1:6">
      <c r="E11" s="46"/>
    </row>
  </sheetData>
  <mergeCells count="5">
    <mergeCell ref="A5:A6"/>
    <mergeCell ref="B5:B6"/>
    <mergeCell ref="C5:C6"/>
    <mergeCell ref="E5:E6"/>
    <mergeCell ref="B2:D2"/>
  </mergeCells>
  <pageMargins left="0.7" right="0.7" top="0.75" bottom="0.75" header="0.3" footer="0.3"/>
  <pageSetup orientation="portrait" horizontalDpi="30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opLeftCell="A10" zoomScale="66" zoomScaleNormal="100" workbookViewId="0">
      <selection activeCell="E9" sqref="E9:G10"/>
    </sheetView>
  </sheetViews>
  <sheetFormatPr defaultColWidth="8.7109375" defaultRowHeight="15"/>
  <cols>
    <col min="1" max="1" width="3" style="46" bestFit="1" customWidth="1"/>
    <col min="2" max="2" width="28.140625" style="46" customWidth="1"/>
    <col min="3" max="3" width="10.42578125" style="46" customWidth="1"/>
    <col min="4" max="4" width="44.140625" style="46" customWidth="1"/>
    <col min="5" max="5" width="12.85546875" style="46" customWidth="1"/>
    <col min="6" max="6" width="10.28515625" style="46" customWidth="1"/>
    <col min="7" max="7" width="19.140625" style="46" customWidth="1"/>
    <col min="8" max="8" width="14.28515625" style="46" customWidth="1"/>
    <col min="9" max="9" width="8.7109375" style="46"/>
    <col min="10" max="10" width="11.85546875" style="46" customWidth="1"/>
    <col min="11" max="11" width="28.28515625" style="46" customWidth="1"/>
    <col min="12" max="16384" width="8.7109375" style="46"/>
  </cols>
  <sheetData>
    <row r="1" spans="1:11" ht="63.75">
      <c r="A1" s="48" t="s">
        <v>47</v>
      </c>
      <c r="B1" s="48" t="s">
        <v>84</v>
      </c>
      <c r="C1" s="48" t="s">
        <v>75</v>
      </c>
      <c r="D1" s="48" t="s">
        <v>49</v>
      </c>
      <c r="E1" s="48" t="s">
        <v>175</v>
      </c>
      <c r="F1" s="48" t="s">
        <v>176</v>
      </c>
      <c r="G1" s="48" t="s">
        <v>177</v>
      </c>
      <c r="H1" s="48" t="s">
        <v>178</v>
      </c>
      <c r="I1" s="48" t="s">
        <v>179</v>
      </c>
      <c r="J1" s="48" t="s">
        <v>180</v>
      </c>
      <c r="K1" s="48" t="s">
        <v>150</v>
      </c>
    </row>
    <row r="2" spans="1:11" ht="75">
      <c r="A2" s="50">
        <v>1</v>
      </c>
      <c r="B2" s="49" t="s">
        <v>181</v>
      </c>
      <c r="C2" s="50" t="s">
        <v>87</v>
      </c>
      <c r="D2" s="88" t="s">
        <v>88</v>
      </c>
      <c r="E2" s="132">
        <v>0</v>
      </c>
      <c r="F2" s="132">
        <v>100</v>
      </c>
      <c r="G2" s="132">
        <v>75</v>
      </c>
      <c r="H2" s="132">
        <v>75</v>
      </c>
      <c r="I2" s="132">
        <v>75</v>
      </c>
      <c r="J2" s="132">
        <v>75</v>
      </c>
      <c r="K2" s="133" t="s">
        <v>151</v>
      </c>
    </row>
    <row r="3" spans="1:11" ht="38.25">
      <c r="A3" s="50">
        <v>2</v>
      </c>
      <c r="B3" s="49" t="s">
        <v>182</v>
      </c>
      <c r="C3" s="50" t="s">
        <v>87</v>
      </c>
      <c r="D3" s="88" t="s">
        <v>88</v>
      </c>
      <c r="E3" s="132"/>
      <c r="F3" s="132"/>
      <c r="G3" s="132"/>
      <c r="H3" s="132"/>
      <c r="I3" s="132"/>
      <c r="J3" s="132"/>
      <c r="K3" s="132"/>
    </row>
    <row r="4" spans="1:11" ht="38.25">
      <c r="A4" s="50">
        <v>3</v>
      </c>
      <c r="B4" s="49" t="s">
        <v>183</v>
      </c>
      <c r="C4" s="50" t="s">
        <v>87</v>
      </c>
      <c r="D4" s="88" t="s">
        <v>88</v>
      </c>
      <c r="E4" s="132"/>
      <c r="F4" s="132"/>
      <c r="G4" s="132"/>
      <c r="H4" s="132"/>
      <c r="I4" s="132"/>
      <c r="J4" s="132"/>
      <c r="K4" s="132"/>
    </row>
    <row r="5" spans="1:11" ht="38.25">
      <c r="A5" s="50">
        <v>4</v>
      </c>
      <c r="B5" s="49" t="s">
        <v>184</v>
      </c>
      <c r="C5" s="50" t="s">
        <v>87</v>
      </c>
      <c r="D5" s="88" t="s">
        <v>88</v>
      </c>
      <c r="E5" s="132"/>
      <c r="F5" s="132"/>
      <c r="G5" s="132"/>
      <c r="H5" s="132"/>
      <c r="I5" s="132"/>
      <c r="J5" s="132"/>
      <c r="K5" s="132"/>
    </row>
    <row r="6" spans="1:11" ht="38.25">
      <c r="A6" s="50">
        <v>5</v>
      </c>
      <c r="B6" s="49" t="s">
        <v>185</v>
      </c>
      <c r="C6" s="50" t="s">
        <v>87</v>
      </c>
      <c r="D6" s="89" t="s">
        <v>88</v>
      </c>
      <c r="E6" s="132"/>
      <c r="F6" s="132"/>
      <c r="G6" s="132"/>
      <c r="H6" s="132"/>
      <c r="I6" s="132"/>
      <c r="J6" s="132"/>
      <c r="K6" s="132"/>
    </row>
    <row r="8" spans="1:11" ht="25.5">
      <c r="A8" s="48" t="s">
        <v>47</v>
      </c>
      <c r="B8" s="48" t="s">
        <v>84</v>
      </c>
      <c r="C8" s="48" t="s">
        <v>75</v>
      </c>
      <c r="D8" s="48" t="s">
        <v>49</v>
      </c>
      <c r="E8" s="48" t="s">
        <v>85</v>
      </c>
      <c r="F8" s="48" t="s">
        <v>86</v>
      </c>
      <c r="G8" s="48" t="s">
        <v>186</v>
      </c>
    </row>
    <row r="9" spans="1:11" ht="122.25" customHeight="1">
      <c r="A9" s="50">
        <v>6</v>
      </c>
      <c r="B9" s="49" t="s">
        <v>89</v>
      </c>
      <c r="C9" s="50" t="s">
        <v>87</v>
      </c>
      <c r="D9" s="50" t="s">
        <v>90</v>
      </c>
      <c r="E9" s="132">
        <v>75</v>
      </c>
      <c r="F9" s="132">
        <v>75</v>
      </c>
      <c r="G9" s="133" t="s">
        <v>151</v>
      </c>
      <c r="H9" s="90"/>
      <c r="I9" s="90"/>
      <c r="J9" s="90"/>
      <c r="K9" s="90"/>
    </row>
    <row r="10" spans="1:11" ht="81.75" customHeight="1">
      <c r="A10" s="50">
        <v>7</v>
      </c>
      <c r="B10" s="49" t="s">
        <v>91</v>
      </c>
      <c r="C10" s="50" t="s">
        <v>92</v>
      </c>
      <c r="D10" s="50" t="s">
        <v>93</v>
      </c>
      <c r="E10" s="132">
        <v>4</v>
      </c>
      <c r="F10" s="132">
        <v>4</v>
      </c>
      <c r="G10" s="13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zoomScale="80" zoomScaleNormal="80" workbookViewId="0">
      <selection activeCell="E3" sqref="E3:F14"/>
    </sheetView>
  </sheetViews>
  <sheetFormatPr defaultColWidth="9.140625" defaultRowHeight="15"/>
  <cols>
    <col min="1" max="1" width="5.140625" style="46" customWidth="1"/>
    <col min="2" max="2" width="23" style="46" customWidth="1"/>
    <col min="3" max="3" width="12.85546875" style="46" customWidth="1"/>
    <col min="4" max="4" width="52.140625" style="46" customWidth="1"/>
    <col min="5" max="5" width="16.42578125" style="46" customWidth="1"/>
    <col min="6" max="6" width="30.85546875" style="46" customWidth="1"/>
    <col min="7" max="16384" width="9.140625" style="46"/>
  </cols>
  <sheetData>
    <row r="2" spans="1:6">
      <c r="A2" s="48" t="s">
        <v>47</v>
      </c>
      <c r="B2" s="48" t="s">
        <v>74</v>
      </c>
      <c r="C2" s="48" t="s">
        <v>75</v>
      </c>
      <c r="D2" s="48" t="s">
        <v>49</v>
      </c>
      <c r="E2" s="48" t="s">
        <v>160</v>
      </c>
      <c r="F2" s="48" t="s">
        <v>150</v>
      </c>
    </row>
    <row r="3" spans="1:6" ht="96" customHeight="1">
      <c r="A3" s="50">
        <v>1</v>
      </c>
      <c r="B3" s="49" t="s">
        <v>213</v>
      </c>
      <c r="C3" s="50" t="s">
        <v>173</v>
      </c>
      <c r="D3" s="50" t="s">
        <v>174</v>
      </c>
      <c r="E3" s="132">
        <v>50</v>
      </c>
      <c r="F3" s="133" t="s">
        <v>214</v>
      </c>
    </row>
    <row r="4" spans="1:6" ht="96" customHeight="1">
      <c r="A4" s="50">
        <v>2</v>
      </c>
      <c r="B4" s="49" t="s">
        <v>215</v>
      </c>
      <c r="C4" s="50" t="s">
        <v>173</v>
      </c>
      <c r="D4" s="50" t="s">
        <v>174</v>
      </c>
      <c r="E4" s="132">
        <v>50</v>
      </c>
      <c r="F4" s="133"/>
    </row>
    <row r="5" spans="1:6" ht="96" customHeight="1">
      <c r="A5" s="50">
        <v>3</v>
      </c>
      <c r="B5" s="49" t="s">
        <v>216</v>
      </c>
      <c r="C5" s="50" t="s">
        <v>173</v>
      </c>
      <c r="D5" s="50" t="s">
        <v>174</v>
      </c>
      <c r="E5" s="132">
        <v>50</v>
      </c>
      <c r="F5" s="133"/>
    </row>
    <row r="6" spans="1:6" ht="96" customHeight="1">
      <c r="A6" s="50">
        <v>4</v>
      </c>
      <c r="B6" s="49" t="s">
        <v>217</v>
      </c>
      <c r="C6" s="50" t="s">
        <v>173</v>
      </c>
      <c r="D6" s="50" t="s">
        <v>174</v>
      </c>
      <c r="E6" s="132">
        <v>50</v>
      </c>
      <c r="F6" s="133"/>
    </row>
    <row r="7" spans="1:6" ht="76.5">
      <c r="A7" s="50">
        <v>5</v>
      </c>
      <c r="B7" s="49" t="s">
        <v>218</v>
      </c>
      <c r="C7" s="50" t="s">
        <v>173</v>
      </c>
      <c r="D7" s="50" t="s">
        <v>174</v>
      </c>
      <c r="E7" s="132" t="s">
        <v>219</v>
      </c>
      <c r="F7" s="133"/>
    </row>
    <row r="8" spans="1:6" ht="76.5">
      <c r="A8" s="50">
        <v>6</v>
      </c>
      <c r="B8" s="49" t="s">
        <v>220</v>
      </c>
      <c r="C8" s="50" t="s">
        <v>173</v>
      </c>
      <c r="D8" s="50" t="s">
        <v>174</v>
      </c>
      <c r="E8" s="132" t="s">
        <v>219</v>
      </c>
      <c r="F8" s="133"/>
    </row>
    <row r="9" spans="1:6" ht="76.5">
      <c r="A9" s="50">
        <v>7</v>
      </c>
      <c r="B9" s="49" t="s">
        <v>221</v>
      </c>
      <c r="C9" s="50" t="s">
        <v>173</v>
      </c>
      <c r="D9" s="50" t="s">
        <v>174</v>
      </c>
      <c r="E9" s="132" t="s">
        <v>219</v>
      </c>
      <c r="F9" s="133"/>
    </row>
    <row r="10" spans="1:6" ht="76.5">
      <c r="A10" s="50">
        <v>8</v>
      </c>
      <c r="B10" s="49" t="s">
        <v>222</v>
      </c>
      <c r="C10" s="50" t="s">
        <v>173</v>
      </c>
      <c r="D10" s="50" t="s">
        <v>174</v>
      </c>
      <c r="E10" s="132" t="s">
        <v>219</v>
      </c>
      <c r="F10" s="133"/>
    </row>
    <row r="11" spans="1:6" ht="76.5">
      <c r="A11" s="50">
        <v>9</v>
      </c>
      <c r="B11" s="49" t="s">
        <v>223</v>
      </c>
      <c r="C11" s="50" t="s">
        <v>173</v>
      </c>
      <c r="D11" s="50" t="s">
        <v>174</v>
      </c>
      <c r="E11" s="132" t="s">
        <v>219</v>
      </c>
      <c r="F11" s="133"/>
    </row>
    <row r="12" spans="1:6" ht="76.5">
      <c r="A12" s="50">
        <v>10</v>
      </c>
      <c r="B12" s="49" t="s">
        <v>224</v>
      </c>
      <c r="C12" s="50" t="s">
        <v>173</v>
      </c>
      <c r="D12" s="50" t="s">
        <v>174</v>
      </c>
      <c r="E12" s="132" t="s">
        <v>219</v>
      </c>
      <c r="F12" s="133"/>
    </row>
    <row r="13" spans="1:6" ht="76.5">
      <c r="A13" s="50">
        <v>11</v>
      </c>
      <c r="B13" s="49" t="s">
        <v>225</v>
      </c>
      <c r="C13" s="50" t="s">
        <v>173</v>
      </c>
      <c r="D13" s="50" t="s">
        <v>174</v>
      </c>
      <c r="E13" s="132" t="s">
        <v>219</v>
      </c>
      <c r="F13" s="133"/>
    </row>
    <row r="14" spans="1:6" ht="76.5">
      <c r="A14" s="50">
        <v>12</v>
      </c>
      <c r="B14" s="49" t="s">
        <v>226</v>
      </c>
      <c r="C14" s="50" t="s">
        <v>173</v>
      </c>
      <c r="D14" s="50" t="s">
        <v>174</v>
      </c>
      <c r="E14" s="132" t="s">
        <v>219</v>
      </c>
      <c r="F14" s="13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80" zoomScaleNormal="80" workbookViewId="0">
      <selection activeCell="E3" sqref="E3:F10"/>
    </sheetView>
  </sheetViews>
  <sheetFormatPr defaultColWidth="9.140625" defaultRowHeight="15"/>
  <cols>
    <col min="1" max="1" width="5.140625" style="46" customWidth="1"/>
    <col min="2" max="2" width="23" style="46" customWidth="1"/>
    <col min="3" max="3" width="12.85546875" style="46" customWidth="1"/>
    <col min="4" max="4" width="52.140625" style="46" customWidth="1"/>
    <col min="5" max="5" width="16.42578125" style="46" customWidth="1"/>
    <col min="6" max="6" width="30.85546875" style="46" customWidth="1"/>
    <col min="7" max="16384" width="9.140625" style="46"/>
  </cols>
  <sheetData>
    <row r="2" spans="1:6">
      <c r="A2" s="48" t="s">
        <v>47</v>
      </c>
      <c r="B2" s="48" t="s">
        <v>74</v>
      </c>
      <c r="C2" s="48" t="s">
        <v>75</v>
      </c>
      <c r="D2" s="48" t="s">
        <v>49</v>
      </c>
      <c r="E2" s="48" t="s">
        <v>160</v>
      </c>
      <c r="F2" s="48" t="s">
        <v>150</v>
      </c>
    </row>
    <row r="3" spans="1:6" ht="96" customHeight="1">
      <c r="A3" s="50">
        <v>1</v>
      </c>
      <c r="B3" s="49" t="s">
        <v>161</v>
      </c>
      <c r="C3" s="50" t="s">
        <v>162</v>
      </c>
      <c r="D3" s="50" t="s">
        <v>163</v>
      </c>
      <c r="E3" s="132">
        <v>80</v>
      </c>
      <c r="F3" s="133" t="s">
        <v>227</v>
      </c>
    </row>
    <row r="4" spans="1:6" ht="96" customHeight="1">
      <c r="A4" s="50">
        <v>2</v>
      </c>
      <c r="B4" s="49" t="s">
        <v>164</v>
      </c>
      <c r="C4" s="50" t="s">
        <v>165</v>
      </c>
      <c r="D4" s="50" t="s">
        <v>166</v>
      </c>
      <c r="E4" s="132">
        <v>78932</v>
      </c>
      <c r="F4" s="133"/>
    </row>
    <row r="5" spans="1:6" ht="96" customHeight="1">
      <c r="A5" s="50">
        <v>3</v>
      </c>
      <c r="B5" s="49" t="s">
        <v>167</v>
      </c>
      <c r="C5" s="50" t="s">
        <v>168</v>
      </c>
      <c r="D5" s="50" t="s">
        <v>169</v>
      </c>
      <c r="E5" s="132">
        <v>50</v>
      </c>
      <c r="F5" s="125" t="s">
        <v>228</v>
      </c>
    </row>
    <row r="6" spans="1:6" ht="96" customHeight="1">
      <c r="A6" s="50">
        <v>4</v>
      </c>
      <c r="B6" s="49" t="s">
        <v>170</v>
      </c>
      <c r="C6" s="50" t="s">
        <v>171</v>
      </c>
      <c r="D6" s="50" t="s">
        <v>172</v>
      </c>
      <c r="E6" s="132" t="s">
        <v>235</v>
      </c>
      <c r="F6" s="125"/>
    </row>
    <row r="7" spans="1:6" ht="76.5">
      <c r="A7" s="50">
        <v>5</v>
      </c>
      <c r="B7" s="49" t="s">
        <v>188</v>
      </c>
      <c r="C7" s="50" t="s">
        <v>187</v>
      </c>
      <c r="D7" s="50" t="s">
        <v>189</v>
      </c>
      <c r="E7" s="134">
        <v>0.1</v>
      </c>
      <c r="F7" s="125" t="s">
        <v>236</v>
      </c>
    </row>
    <row r="8" spans="1:6" ht="75">
      <c r="A8" s="50">
        <v>6</v>
      </c>
      <c r="B8" s="49" t="s">
        <v>195</v>
      </c>
      <c r="C8" s="50" t="s">
        <v>80</v>
      </c>
      <c r="D8" s="50" t="s">
        <v>196</v>
      </c>
      <c r="E8" s="135">
        <v>300.5</v>
      </c>
      <c r="F8" s="125" t="s">
        <v>229</v>
      </c>
    </row>
    <row r="9" spans="1:6" ht="25.5">
      <c r="A9" s="50">
        <v>7</v>
      </c>
      <c r="B9" s="49" t="s">
        <v>230</v>
      </c>
      <c r="C9" s="50" t="s">
        <v>231</v>
      </c>
      <c r="D9" s="50" t="s">
        <v>232</v>
      </c>
      <c r="E9" s="132">
        <v>12345</v>
      </c>
      <c r="F9" s="125"/>
    </row>
    <row r="10" spans="1:6">
      <c r="A10" s="50">
        <v>8</v>
      </c>
      <c r="B10" s="49" t="s">
        <v>233</v>
      </c>
      <c r="C10" s="50" t="s">
        <v>231</v>
      </c>
      <c r="D10" s="50" t="s">
        <v>234</v>
      </c>
      <c r="E10" s="132">
        <v>3</v>
      </c>
      <c r="F10" s="12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21" zoomScaleNormal="100" workbookViewId="0">
      <selection activeCell="F39" sqref="F39"/>
    </sheetView>
  </sheetViews>
  <sheetFormatPr defaultRowHeight="15"/>
  <cols>
    <col min="2" max="2" width="15.140625" bestFit="1" customWidth="1"/>
    <col min="3" max="3" width="28.7109375" bestFit="1" customWidth="1"/>
    <col min="4" max="4" width="33.85546875" bestFit="1" customWidth="1"/>
  </cols>
  <sheetData>
    <row r="1" spans="1:4" s="112" customFormat="1" ht="18.75">
      <c r="A1" s="112" t="s">
        <v>210</v>
      </c>
    </row>
    <row r="2" spans="1:4" s="1" customFormat="1">
      <c r="A2" s="1" t="s">
        <v>150</v>
      </c>
    </row>
    <row r="3" spans="1:4" s="1" customFormat="1">
      <c r="A3" s="87" t="s">
        <v>148</v>
      </c>
    </row>
    <row r="4" spans="1:4" s="16" customFormat="1"/>
    <row r="6" spans="1:4">
      <c r="A6" s="46"/>
      <c r="B6" s="25" t="s">
        <v>94</v>
      </c>
      <c r="C6" s="25" t="s">
        <v>95</v>
      </c>
      <c r="D6" s="25" t="s">
        <v>96</v>
      </c>
    </row>
    <row r="7" spans="1:4" ht="30">
      <c r="A7" s="46"/>
      <c r="B7" s="47" t="s">
        <v>97</v>
      </c>
      <c r="C7" s="124" t="s">
        <v>98</v>
      </c>
      <c r="D7" s="125" t="s">
        <v>99</v>
      </c>
    </row>
    <row r="8" spans="1:4">
      <c r="A8" s="46"/>
      <c r="B8" s="47" t="s">
        <v>100</v>
      </c>
      <c r="C8" s="124" t="s">
        <v>101</v>
      </c>
      <c r="D8" s="125" t="s">
        <v>102</v>
      </c>
    </row>
    <row r="9" spans="1:4" ht="30">
      <c r="A9" s="46"/>
      <c r="B9" s="47" t="s">
        <v>103</v>
      </c>
      <c r="C9" s="124" t="s">
        <v>104</v>
      </c>
      <c r="D9" s="125" t="s">
        <v>140</v>
      </c>
    </row>
    <row r="10" spans="1:4" ht="30">
      <c r="A10" s="46"/>
      <c r="B10" s="47" t="s">
        <v>105</v>
      </c>
      <c r="C10" s="124" t="s">
        <v>106</v>
      </c>
      <c r="D10" s="125" t="s">
        <v>111</v>
      </c>
    </row>
    <row r="11" spans="1:4" ht="60">
      <c r="A11" s="46"/>
      <c r="B11" s="47" t="s">
        <v>107</v>
      </c>
      <c r="C11" s="124" t="s">
        <v>108</v>
      </c>
      <c r="D11" s="125" t="s">
        <v>141</v>
      </c>
    </row>
    <row r="12" spans="1:4" ht="30">
      <c r="A12" s="46"/>
      <c r="B12" s="47" t="s">
        <v>109</v>
      </c>
      <c r="C12" s="124" t="s">
        <v>110</v>
      </c>
      <c r="D12" s="125" t="s">
        <v>142</v>
      </c>
    </row>
    <row r="13" spans="1:4" ht="30">
      <c r="A13" s="46"/>
      <c r="B13" s="47" t="s">
        <v>112</v>
      </c>
      <c r="C13" s="124" t="s">
        <v>113</v>
      </c>
      <c r="D13" s="125" t="s">
        <v>143</v>
      </c>
    </row>
    <row r="14" spans="1:4" ht="30">
      <c r="A14" s="46"/>
      <c r="B14" s="47" t="s">
        <v>115</v>
      </c>
      <c r="C14" s="124" t="s">
        <v>116</v>
      </c>
      <c r="D14" s="125" t="s">
        <v>114</v>
      </c>
    </row>
    <row r="15" spans="1:4" ht="45">
      <c r="A15" s="46"/>
      <c r="B15" s="47" t="s">
        <v>117</v>
      </c>
      <c r="C15" s="124" t="s">
        <v>118</v>
      </c>
      <c r="D15" s="125" t="s">
        <v>144</v>
      </c>
    </row>
    <row r="16" spans="1:4">
      <c r="A16" s="46"/>
      <c r="B16" s="47" t="s">
        <v>120</v>
      </c>
      <c r="C16" s="124" t="s">
        <v>121</v>
      </c>
      <c r="D16" s="125" t="s">
        <v>119</v>
      </c>
    </row>
    <row r="17" spans="2:4">
      <c r="B17" s="47" t="s">
        <v>123</v>
      </c>
      <c r="C17" s="124" t="s">
        <v>124</v>
      </c>
      <c r="D17" s="125" t="s">
        <v>122</v>
      </c>
    </row>
    <row r="18" spans="2:4" ht="30">
      <c r="B18" s="47" t="s">
        <v>125</v>
      </c>
      <c r="C18" s="124" t="s">
        <v>126</v>
      </c>
      <c r="D18" s="125" t="s">
        <v>158</v>
      </c>
    </row>
    <row r="19" spans="2:4" ht="30">
      <c r="B19" s="47" t="s">
        <v>128</v>
      </c>
      <c r="C19" s="124" t="s">
        <v>145</v>
      </c>
      <c r="D19" s="125" t="s">
        <v>127</v>
      </c>
    </row>
    <row r="20" spans="2:4" ht="45">
      <c r="B20" s="47" t="s">
        <v>129</v>
      </c>
      <c r="C20" s="126" t="s">
        <v>155</v>
      </c>
      <c r="D20" s="125" t="s">
        <v>153</v>
      </c>
    </row>
    <row r="21" spans="2:4" ht="30">
      <c r="B21" s="47" t="s">
        <v>130</v>
      </c>
      <c r="C21" s="126" t="s">
        <v>126</v>
      </c>
      <c r="D21" s="125" t="s">
        <v>237</v>
      </c>
    </row>
    <row r="22" spans="2:4">
      <c r="B22" s="47" t="s">
        <v>131</v>
      </c>
      <c r="C22" s="126" t="s">
        <v>145</v>
      </c>
      <c r="D22" s="126" t="s">
        <v>238</v>
      </c>
    </row>
    <row r="23" spans="2:4" ht="30">
      <c r="B23" s="47" t="s">
        <v>132</v>
      </c>
      <c r="C23" s="126" t="s">
        <v>155</v>
      </c>
      <c r="D23" s="78" t="s">
        <v>239</v>
      </c>
    </row>
    <row r="24" spans="2:4">
      <c r="B24" s="47" t="s">
        <v>133</v>
      </c>
      <c r="C24" s="127" t="s">
        <v>240</v>
      </c>
      <c r="D24" s="127" t="s">
        <v>241</v>
      </c>
    </row>
    <row r="25" spans="2:4" ht="30">
      <c r="B25" s="47" t="s">
        <v>134</v>
      </c>
      <c r="C25" s="128" t="s">
        <v>154</v>
      </c>
      <c r="D25" s="128" t="s">
        <v>154</v>
      </c>
    </row>
    <row r="26" spans="2:4">
      <c r="B26" s="47" t="s">
        <v>135</v>
      </c>
      <c r="C26" s="124"/>
      <c r="D26" s="124"/>
    </row>
    <row r="27" spans="2:4">
      <c r="B27" s="47" t="s">
        <v>136</v>
      </c>
      <c r="C27" s="124"/>
      <c r="D27" s="124"/>
    </row>
  </sheetData>
  <mergeCells count="1">
    <mergeCell ref="A1:XFD1"/>
  </mergeCells>
  <phoneticPr fontId="1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C178B794F6BA4184CB0CC5C6D4D9E5" ma:contentTypeVersion="13" ma:contentTypeDescription="Create a new document." ma:contentTypeScope="" ma:versionID="b1c37227b2c692657a58fdae4077cf14">
  <xsd:schema xmlns:xsd="http://www.w3.org/2001/XMLSchema" xmlns:xs="http://www.w3.org/2001/XMLSchema" xmlns:p="http://schemas.microsoft.com/office/2006/metadata/properties" xmlns:ns2="7ec455e0-8e12-458b-bef7-d2281328a1aa" xmlns:ns3="c9a8ecbf-d979-4e96-b890-ca0640ca7764" targetNamespace="http://schemas.microsoft.com/office/2006/metadata/properties" ma:root="true" ma:fieldsID="4db5434f1088cd22f6516aaa2a576af0" ns2:_="" ns3:_="">
    <xsd:import namespace="7ec455e0-8e12-458b-bef7-d2281328a1aa"/>
    <xsd:import namespace="c9a8ecbf-d979-4e96-b890-ca0640ca7764"/>
    <xsd:element name="properties">
      <xsd:complexType>
        <xsd:sequence>
          <xsd:element name="documentManagement">
            <xsd:complexType>
              <xsd:all>
                <xsd:element ref="ns2:Topic" minOccurs="0"/>
                <xsd:element ref="ns2:Document_x0020_Type"/>
                <xsd:element ref="ns2:Parent_x0020_Detailed_x0020_Design_x0020_Docu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455e0-8e12-458b-bef7-d2281328a1aa" elementFormDefault="qualified">
    <xsd:import namespace="http://schemas.microsoft.com/office/2006/documentManagement/types"/>
    <xsd:import namespace="http://schemas.microsoft.com/office/infopath/2007/PartnerControls"/>
    <xsd:element name="Topic" ma:index="2" nillable="true" ma:displayName="Market Function (Batch)" ma:internalName="Topic" ma:readOnly="false" ma:requiredMultiChoice="true">
      <xsd:complexType>
        <xsd:complexContent>
          <xsd:extension base="dms:MultiChoice">
            <xsd:sequence>
              <xsd:element name="Value" maxOccurs="unbounded" minOccurs="0" nillable="true">
                <xsd:simpleType>
                  <xsd:restriction base="dms:Choice">
                    <xsd:enumeration value="Calculation Engines"/>
                    <xsd:enumeration value="Interim Alignment"/>
                    <xsd:enumeration value="Market Billing &amp; Reporting"/>
                    <xsd:enumeration value="Market Entry &amp; Prudentials"/>
                    <xsd:enumeration value="Market Power Mitigation &amp; Market Administration"/>
                    <xsd:enumeration value="Market &amp; System Operations"/>
                    <xsd:enumeration value="Market Settlements &amp; Metering"/>
                    <xsd:enumeration value="Not Applicable"/>
                    <xsd:enumeration value="Omnibus"/>
                  </xsd:restriction>
                </xsd:simpleType>
              </xsd:element>
            </xsd:sequence>
          </xsd:extension>
        </xsd:complexContent>
      </xsd:complexType>
    </xsd:element>
    <xsd:element name="Document_x0020_Type" ma:index="3" ma:displayName="Document Type" ma:format="Dropdown" ma:internalName="Document_x0020_Type" ma:readOnly="false">
      <xsd:simpleType>
        <xsd:restriction base="dms:Choice">
          <xsd:enumeration value="Administration"/>
          <xsd:enumeration value="Business Requirements Document"/>
          <xsd:enumeration value="Dispatch Scheduling &amp; Optimization"/>
          <xsd:enumeration value="External Engagement"/>
          <xsd:enumeration value="External Training Materials"/>
          <xsd:enumeration value="Functional Specification"/>
          <xsd:enumeration value="Information Catalogue"/>
          <xsd:enumeration value="Information Model"/>
          <xsd:enumeration value="Internal Engagement"/>
          <xsd:enumeration value="Internal Manual"/>
          <xsd:enumeration value="Internal Training Materials"/>
          <xsd:enumeration value="Market Manual"/>
          <xsd:enumeration value="Market Rule Administration"/>
          <xsd:enumeration value="Market Rule Segment"/>
          <xsd:enumeration value="Market Rule Compiled"/>
          <xsd:enumeration value="Process Map"/>
          <xsd:enumeration value="Process Model"/>
          <xsd:enumeration value="Process Model &amp; Specification"/>
          <xsd:enumeration value="Process Specification"/>
          <xsd:enumeration value="Quality Supporting Document"/>
          <xsd:enumeration value="Readiness - External"/>
          <xsd:enumeration value="Readiness - Internal"/>
          <xsd:enumeration value="RL &amp; RQ Consultations"/>
          <xsd:enumeration value="Technical Reference or Interface"/>
          <xsd:enumeration value="User Guide"/>
        </xsd:restriction>
      </xsd:simpleType>
    </xsd:element>
    <xsd:element name="Parent_x0020_Detailed_x0020_Design_x0020_Document" ma:index="7" nillable="true" ma:displayName="Parent Detailed Design Document" ma:internalName="Parent_x0020_Detailed_x0020_Design_x0020_Document" ma:readOnly="false" ma:requiredMultiChoice="true">
      <xsd:complexType>
        <xsd:complexContent>
          <xsd:extension base="dms:MultiChoice">
            <xsd:sequence>
              <xsd:element name="Value" maxOccurs="unbounded" minOccurs="0" nillable="true">
                <xsd:simpleType>
                  <xsd:restriction base="dms:Choice">
                    <xsd:enumeration value="Authorization and Participation"/>
                    <xsd:enumeration value="Day-Ahead Market Calculation Engine"/>
                    <xsd:enumeration value="Facility Registration"/>
                    <xsd:enumeration value="Grid and Market Operations Integration"/>
                    <xsd:enumeration value="Market Billing and Funds Administration"/>
                    <xsd:enumeration value="Market Power Mitigation"/>
                    <xsd:enumeration value="Market Settlements"/>
                    <xsd:enumeration value="Not Applicable"/>
                    <xsd:enumeration value="Offers, Bids and Data Inputs"/>
                    <xsd:enumeration value="Pre-Dispatch Calculation Engine"/>
                    <xsd:enumeration value="Prudential Security"/>
                    <xsd:enumeration value="Publishing and Reporting Market Information"/>
                    <xsd:enumeration value="Real-Time Calculation Engine"/>
                    <xsd:enumeration value="Revenue Meter Registration"/>
                  </xsd:restriction>
                </xsd:simple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a8ecbf-d979-4e96-b890-ca0640ca776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7ec455e0-8e12-458b-bef7-d2281328a1aa">
      <Value>Market Power Mitigation &amp; Market Administration</Value>
    </Topic>
    <Document_x0020_Type xmlns="7ec455e0-8e12-458b-bef7-d2281328a1aa">External Engagement</Document_x0020_Type>
    <Parent_x0020_Detailed_x0020_Design_x0020_Document xmlns="7ec455e0-8e12-458b-bef7-d2281328a1aa">
      <Value>Market Power Mitigation</Value>
    </Parent_x0020_Detailed_x0020_Design_x0020_Document>
  </documentManagement>
</p:properties>
</file>

<file path=customXml/itemProps1.xml><?xml version="1.0" encoding="utf-8"?>
<ds:datastoreItem xmlns:ds="http://schemas.openxmlformats.org/officeDocument/2006/customXml" ds:itemID="{E9E3AD4F-E975-47C1-93C8-C0261F069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455e0-8e12-458b-bef7-d2281328a1aa"/>
    <ds:schemaRef ds:uri="c9a8ecbf-d979-4e96-b890-ca0640c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6E26C-04C2-48A2-B9C7-8F945BD0E61F}">
  <ds:schemaRefs>
    <ds:schemaRef ds:uri="http://schemas.microsoft.com/sharepoint/v3/contenttype/forms"/>
  </ds:schemaRefs>
</ds:datastoreItem>
</file>

<file path=customXml/itemProps3.xml><?xml version="1.0" encoding="utf-8"?>
<ds:datastoreItem xmlns:ds="http://schemas.openxmlformats.org/officeDocument/2006/customXml" ds:itemID="{4A56D4CB-93DC-4EEF-895F-E262E5D8A2FE}">
  <ds:schemaRefs>
    <ds:schemaRef ds:uri="http://schemas.microsoft.com/office/2006/documentManagement/types"/>
    <ds:schemaRef ds:uri="c9a8ecbf-d979-4e96-b890-ca0640ca7764"/>
    <ds:schemaRef ds:uri="http://purl.org/dc/elements/1.1/"/>
    <ds:schemaRef ds:uri="http://schemas.microsoft.com/office/2006/metadata/properties"/>
    <ds:schemaRef ds:uri="7ec455e0-8e12-458b-bef7-d2281328a1aa"/>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Reference Level Cost Components</vt:lpstr>
      <vt:lpstr>Definition of Cost Components</vt:lpstr>
      <vt:lpstr>FinDispatchDataParameters</vt:lpstr>
      <vt:lpstr>Non-FinDispatchDataParameters</vt:lpstr>
      <vt:lpstr>Reference Quantity</vt:lpstr>
      <vt:lpstr>Other Parameters</vt:lpstr>
      <vt:lpstr>Supporting Documentation List</vt:lpstr>
      <vt:lpstr>Introduction!_Toc33773272</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Workbook_PumpedHydroResource</dc:title>
  <dc:subject/>
  <dc:creator>Nino Vakhtangishvili</dc:creator>
  <cp:keywords/>
  <dc:description/>
  <cp:lastModifiedBy>Anu Sridhar</cp:lastModifiedBy>
  <cp:revision/>
  <dcterms:created xsi:type="dcterms:W3CDTF">2020-02-05T19:26:57Z</dcterms:created>
  <dcterms:modified xsi:type="dcterms:W3CDTF">2022-07-13T17:42:20Z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0x0101009DC178B794F6BA4184CB0CC5C6D4D9E5</vt:lpwstr>
  </property>
</Properties>
</file>