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92"/>
  </bookViews>
  <sheets>
    <sheet name="Menu" sheetId="18" r:id="rId1"/>
    <sheet name="1. General" sheetId="3" r:id="rId2"/>
    <sheet name="2. Demand Assumptions" sheetId="4" r:id="rId3"/>
    <sheet name="3. Resource Assumptions" sheetId="10" r:id="rId4"/>
    <sheet name="4. Resource Description" sheetId="7" r:id="rId5"/>
    <sheet name="5. TRL Definitions" sheetId="5" r:id="rId6"/>
    <sheet name="6. Gas Plant Age" sheetId="11" r:id="rId7"/>
    <sheet name="7.Comparison of Pathway Studies" sheetId="12" r:id="rId8"/>
    <sheet name="8. Cost Analysis" sheetId="14" r:id="rId9"/>
    <sheet name="9. Low Carbon Fuels" sheetId="15" r:id="rId10"/>
    <sheet name="10. EffectiveCapacityMoratorium" sheetId="19" r:id="rId11"/>
    <sheet name="11. Effective Capacity Pathways" sheetId="20" r:id="rId12"/>
  </sheets>
  <definedNames>
    <definedName name="_xlnm.Print_Area" localSheetId="1">'1. General'!$A$2:$C$25</definedName>
    <definedName name="_xlnm.Print_Area" localSheetId="10">'10. EffectiveCapacityMoratorium'!$A$2:$D$12</definedName>
    <definedName name="_xlnm.Print_Area" localSheetId="11">'11. Effective Capacity Pathways'!$A$2:$D$13</definedName>
    <definedName name="_xlnm.Print_Area" localSheetId="2">'2. Demand Assumptions'!$A$2:$D$27</definedName>
    <definedName name="_xlnm.Print_Area" localSheetId="3">'3. Resource Assumptions'!$A$2:$Y$73</definedName>
    <definedName name="_xlnm.Print_Area" localSheetId="4">'4. Resource Description'!$A$2:$B$25</definedName>
    <definedName name="_xlnm.Print_Area" localSheetId="5">'5. TRL Definitions'!$A$2:$B$11</definedName>
    <definedName name="_xlnm.Print_Area" localSheetId="6">'6. Gas Plant Age'!#REF!</definedName>
    <definedName name="_xlnm.Print_Area" localSheetId="7">'7.Comparison of Pathway Studies'!$A$2:$M$21</definedName>
    <definedName name="_xlnm.Print_Area" localSheetId="8">'8. Cost Analysis'!$A$2:$H$77</definedName>
    <definedName name="_xlnm.Print_Area" localSheetId="9">'9. Low Carbon Fuels'!$A$2:$F$6</definedName>
    <definedName name="_xlnm.Print_Titles" localSheetId="2">'2. Demand Assumptions'!$2:$2</definedName>
    <definedName name="_xlnm.Print_Titles" localSheetId="4">'4. Resource Description'!$2:$2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1" l="1"/>
  <c r="C5" i="11"/>
  <c r="C6" i="11"/>
  <c r="C7" i="11"/>
  <c r="C8" i="11"/>
  <c r="C9" i="11"/>
  <c r="C10" i="11"/>
  <c r="C11" i="11"/>
  <c r="C12" i="11"/>
  <c r="C13" i="11"/>
  <c r="C14" i="11"/>
  <c r="C3" i="11"/>
  <c r="B21" i="14" l="1"/>
  <c r="B22" i="14" s="1"/>
  <c r="B67" i="14"/>
  <c r="G63" i="14"/>
  <c r="G57" i="14"/>
  <c r="F57" i="14"/>
  <c r="G56" i="14"/>
  <c r="F56" i="14"/>
  <c r="G55" i="14"/>
  <c r="F55" i="14"/>
  <c r="G54" i="14"/>
  <c r="F54" i="14"/>
  <c r="G53" i="14"/>
  <c r="F53" i="14"/>
  <c r="G52" i="14"/>
  <c r="F52" i="14"/>
  <c r="G51" i="14"/>
  <c r="F51" i="14"/>
  <c r="G50" i="14"/>
  <c r="F50" i="14"/>
  <c r="G49" i="14"/>
  <c r="F49" i="14"/>
  <c r="G48" i="14"/>
  <c r="F48" i="14"/>
  <c r="G47" i="14"/>
  <c r="F47" i="14"/>
  <c r="G46" i="14"/>
  <c r="F46" i="14"/>
  <c r="G45" i="14"/>
  <c r="F45" i="14"/>
  <c r="G44" i="14"/>
  <c r="F44" i="14"/>
  <c r="G43" i="14"/>
  <c r="F43" i="14"/>
  <c r="G42" i="14"/>
  <c r="F42" i="14"/>
  <c r="G41" i="14"/>
  <c r="F41" i="14"/>
  <c r="G40" i="14"/>
  <c r="F40" i="14"/>
  <c r="G39" i="14"/>
  <c r="F39" i="14"/>
  <c r="G38" i="14"/>
  <c r="F38" i="14"/>
  <c r="G37" i="14"/>
  <c r="F37" i="14"/>
  <c r="G36" i="14"/>
  <c r="F36" i="14"/>
  <c r="G35" i="14"/>
  <c r="F35" i="14"/>
  <c r="G34" i="14"/>
  <c r="F34" i="14"/>
  <c r="G33" i="14"/>
  <c r="F33" i="14"/>
  <c r="G32" i="14"/>
  <c r="F32" i="14"/>
  <c r="G31" i="14"/>
  <c r="F31" i="14"/>
  <c r="G30" i="14"/>
  <c r="F30" i="14"/>
  <c r="G29" i="14"/>
  <c r="F29" i="14"/>
  <c r="B16" i="14"/>
  <c r="G11" i="14"/>
  <c r="G10" i="14"/>
  <c r="F10" i="14"/>
  <c r="G9" i="14"/>
  <c r="F9" i="14"/>
  <c r="G8" i="14"/>
  <c r="F8" i="14"/>
  <c r="G7" i="14"/>
  <c r="F7" i="14"/>
  <c r="G6" i="14"/>
  <c r="F6" i="14"/>
  <c r="G5" i="14"/>
  <c r="F5" i="14"/>
  <c r="G67" i="14" l="1"/>
  <c r="F67" i="14"/>
  <c r="F16" i="14"/>
  <c r="F17" i="14" s="1"/>
  <c r="G16" i="14"/>
  <c r="G17" i="14" s="1"/>
  <c r="B23" i="14" s="1"/>
  <c r="F71" i="14"/>
  <c r="F73" i="14" s="1"/>
  <c r="F70" i="14"/>
  <c r="F72" i="14" s="1"/>
  <c r="G71" i="14"/>
  <c r="G70" i="14"/>
  <c r="G72" i="14" s="1"/>
  <c r="B76" i="14" s="1"/>
  <c r="G73" i="14" l="1"/>
  <c r="B77" i="14" s="1"/>
</calcChain>
</file>

<file path=xl/sharedStrings.xml><?xml version="1.0" encoding="utf-8"?>
<sst xmlns="http://schemas.openxmlformats.org/spreadsheetml/2006/main" count="915" uniqueCount="485">
  <si>
    <t>Pathways to Decarbonization</t>
  </si>
  <si>
    <t>Additional Data Tables</t>
  </si>
  <si>
    <t>December 2022</t>
  </si>
  <si>
    <t>1. General</t>
  </si>
  <si>
    <t>2. Demand Assumptions</t>
  </si>
  <si>
    <t>3. Resource Assumptions</t>
  </si>
  <si>
    <t>4. Resource Description</t>
  </si>
  <si>
    <t>5. TRL Definitions</t>
  </si>
  <si>
    <t>6. Gas Plant Age</t>
  </si>
  <si>
    <t>7. Comparison of Pathways Studies</t>
  </si>
  <si>
    <t>8. Cost Analysis</t>
  </si>
  <si>
    <t>9. Low Carbon Fuels</t>
  </si>
  <si>
    <t>10. Effective Capacity Moratorium</t>
  </si>
  <si>
    <t>11. Effective Capacity Pathways</t>
  </si>
  <si>
    <t>Back to main menu</t>
  </si>
  <si>
    <t xml:space="preserve">Moratorium Modelling </t>
  </si>
  <si>
    <t xml:space="preserve">Pathways Modelling </t>
  </si>
  <si>
    <t>2024 - 2035</t>
  </si>
  <si>
    <t>2024 - 2050</t>
  </si>
  <si>
    <t>Year of Focus</t>
  </si>
  <si>
    <t>Objective</t>
  </si>
  <si>
    <t>Replacement of 2021 Annual Planning Outlook proxy resources with incremental non-emitting resources based on availability, reliability and cost, with existing natural gas assumed to be available through the study period</t>
  </si>
  <si>
    <t>Develop an expansion and replacement resource mix with incremental non-emitting resources based on availability, reliability and cost, with existing natural gas phased out through the study period</t>
  </si>
  <si>
    <t>Policy </t>
  </si>
  <si>
    <t>Carbon Prices</t>
  </si>
  <si>
    <t>• $50/tonne CO2e in 2022
• rising $15/tonne CO2e/year in 2023-2030
• $170/tonne CO2e in 2030-2035</t>
  </si>
  <si>
    <t>• $50/tonne CO2e in 2022
• rising $15/tonne CO2e/year in 2023-2030
• $170/tonne CO2e in 2030
• rising $15/tonne CO2e/year in 2031-2035 and by inflation thereafter</t>
  </si>
  <si>
    <t>Carbon Border Adjustment</t>
  </si>
  <si>
    <t>Firm Imports permitted from clean jurisdictions only</t>
  </si>
  <si>
    <t>Emissions Performance Standards (EPS) 
Natural Gas fired Electricity Generation Allowance Benchmark</t>
  </si>
  <si>
    <t>• 370 tonne CO2e/GWh for 2024 - 2035</t>
  </si>
  <si>
    <t>• 370 tonne CO2e/GWh until 2030
• tapering to 0 tonne CO2e/GWh by 2035</t>
  </si>
  <si>
    <t>Wind</t>
  </si>
  <si>
    <t>Part of Potential Resource Options</t>
  </si>
  <si>
    <t>Carbon Capture, Utilization and Storage (CCUS)</t>
  </si>
  <si>
    <t>Not Considered</t>
  </si>
  <si>
    <t>Demand Scenario </t>
  </si>
  <si>
    <t>Demand Forecast</t>
  </si>
  <si>
    <t>• 2021 Annual Planning Outlook Reference Scenario Demand Forecast</t>
  </si>
  <si>
    <t>• Pathways Scenario Demand Forecast
   ○ Consistent with societal decarbonization goals
   ○ Step changes in technology adoption curves based on known, flagged and potential policy
   ○ Primarily driven by widespread fuel switching from fossil fueled equipment to electric supplied equipment, high efficiency case if available</t>
  </si>
  <si>
    <t>Conservation Programs</t>
  </si>
  <si>
    <t>• Consistent with 2021 Annual Planning Outlook Reference Scenario Demand Forecast
Includes assumption of continued delivery of conservation programs through the end of the outlook period at budget and savings levels consistent with the current 2021-2024 CDM Framework
• Includes incremental electricity conservation program savings consistent with the level of savings as identified in the 2019 IESO and Ontario Energy Board Integrated Ontario Electricity and Natural Gas Conservation Achievable Potential Study, maximum potential Scenario "B"
https://www.ieso.ca/en/Sector-Participants/Planning-and-Forecasting/Annual-Planning-Outlook</t>
  </si>
  <si>
    <t>• Includes electricity conservation program savings consistent with the level of savings as identified in the 2019 IESO and Ontario Energy Board Integrated Ontario Electricity and Natural Gas Conservation Achievable Potential Study (2019 CDM APS), maximum potential Scenario "B".
• As the 2019 CDM APS has a study period up to the end of 2038, the Pathways Demand Scenario assumes that the level of annual electricity conservation savings in the 2039-2050 period will be consistent with average levels identified in the 2019 CDM APS.</t>
  </si>
  <si>
    <t>Distributed Energy Resources (DERs)</t>
  </si>
  <si>
    <t>• Consistent with 2021 Annual Planning Outlook Reference Scenario - Based on current identified levels of distributed energy resources, assumed to have continued availability post contract, through the end of the outlook period
• Incremental distributed energy resources can potentially exist up to levels to be identified in the IESO 2022 Distributed Energy Resource Achievable Potential Study
• The scenario does not distinguish between the province-wide transmission system and local distribution networks, DERs are included within the build-out of new resources</t>
  </si>
  <si>
    <t>• Incremental distributed energy resources can potentially exist up to levels to be identified in the IESO's 2022 Distributed Energy Resource Achievable Potential Study
https://www.ieso.ca/en/Sector-Participants/Engagement-Initiatives/Engagements/DER-Potential-Study
• The scenario does not distinguish between the province-wide transmission system and local distribution networks, DERs are included within the build-out of new resources</t>
  </si>
  <si>
    <t>Resource Candidate Options</t>
  </si>
  <si>
    <t>Demand response</t>
  </si>
  <si>
    <t>Solar</t>
  </si>
  <si>
    <t>Storage</t>
  </si>
  <si>
    <t>Hydro</t>
  </si>
  <si>
    <t>SMR</t>
  </si>
  <si>
    <t>Large Nuclear</t>
  </si>
  <si>
    <t>Clean Firm Imports</t>
  </si>
  <si>
    <t>Clean Hydrogen for Thermal</t>
  </si>
  <si>
    <t>Sector</t>
  </si>
  <si>
    <t>End Use / 
Sub-Sectors</t>
  </si>
  <si>
    <t>Case</t>
  </si>
  <si>
    <t>Assumptions</t>
  </si>
  <si>
    <t>Residential</t>
  </si>
  <si>
    <t>Space Heating</t>
  </si>
  <si>
    <t>New buildings, 
new equipment</t>
  </si>
  <si>
    <t>• Substitution of natural gas, propane or heating oil fuelled and electric resistance type space heating equipment to a mix of electric powered air source heat pumps and ground source heat pumps
• Assumption of air source heat pump technological improvement over the outlook period to enable:
   ○ operation in potential coldest weather
   ○ maintenance of coefficient of performance in potential coldest weather
• Assumption is phased in:
   ○ over a 9 year transition period;
   ○ incremental 1/9 (11%) per year increase over baseline;
   ○ 100% effect by target year;
• Assumptions is 100% applied in:
   ○ Toronto IESO Zone by year 2030;
   ○ All other IESO Zones by year 2035;</t>
  </si>
  <si>
    <t>Existing buildings, 
replacement of expired equipment</t>
  </si>
  <si>
    <t>• Substitution of natural gas, propane or heating oil fuelled and electric resistance type space heating equipment to a mix of electric powered air source heat pumps and ground source heat pumps
• Assumption of air source heat pump technological improvement over the outlook period to enable:
   ○ operation in potential coldest weather
   ○ maintenance of coefficient of performance in potential coldest weather
• Assumption is phased in:
   ○ over a 9 year transition period;
   ○ incremental 1/9 (11%) per year increase over baseline;
   ○ 100% effect by target year;</t>
  </si>
  <si>
    <t>Water Heating</t>
  </si>
  <si>
    <t>• Substitution of natural gas, propane or heating oil fueled and electric resistance type water heating equipment to electric powered heat pumps
• Assumption of air source heat pump technological improvement over the outlook period to enable:
   ○ operation in potential coldest weather
   ○ maintenance of coefficient of performance in potential coldest weather
• Assumption is phased in:
   ○ over a 9 year transition period;
   ○ incremental 1/9 (11%) per year increase over baseline;
   ○ 100% effect by target year;
• Assumptions is 100% applied in:
   ○ Toronto IESO Zone by year 2030;
   ○ All other IESO Zones by year 2035;</t>
  </si>
  <si>
    <t>• Substitution of natural gas, propane or heating oil fuelled and electric resistance type water heating equipment to electric powered heat pumps
• Assumption of air source heat pump technological improvement over the outlook period to enable:
   ○ operation in potential coldest weather
   ○ maintenance of coefficient of performance in potential coldest weather
• Assumption is phased in:
   ○ over a 9 year transition period;
   ○ incremental 1/9 (11%) per year increase over baseline;
   ○ 100% effect by target year;</t>
  </si>
  <si>
    <t>Cooking</t>
  </si>
  <si>
    <t>• Expected regulation:  cooking equipment in new construction of residential sector buildings to be zero emissions from 2030:
   ○ Substitution of natural gas fuelled cooking equipment to electric powered resistive heating technology
• Assumption is phased in:
   ○ over a 9 year transition period;
   ○ incremental 1/9 (11%) per year increase over baseline;
   ○ 100% effect by target year;
• Assumptions is 100% applied in:
   ○ Toronto IESO Zone by year 2030;
   ○ All other IESO Zones by year 2035;</t>
  </si>
  <si>
    <t>• Expected regulation:  100% of sales of new cooking equipment for residential buildings to be zero emissions by 2035:
   ○ For replacement of installed equipment in existing buildings
   ○ Substitution of natural gas fuelled cooking equipment to electric powered resistive heating technology
• Assumption is phased in:
   ○ over a 9 year transition period;
   ○ incremental 1/9 (11%) per year increase over baseline;
   ○ 100% effect by target year;</t>
  </si>
  <si>
    <t>Clothes Drying</t>
  </si>
  <si>
    <t>• Substitution of natural gas fuelled and electric resistive clothes drying equipment to electric powered condensing clothes dryers and electric heat pump clothes dryers
• Assumption is phased in:
   ○ over a 9 year transition period;
   ○ incremental 1/9 (11%) per year increase over baseline;
   ○ 100% effect by target year;
• Assumptions is 100% applied in:
   ○ Toronto IESO Zone by year 2030;
   ○ All other IESO Zones by year 2035;</t>
  </si>
  <si>
    <t>• Substitution of natural gas fuelled and electric resistive clothes drying equipment to electric powered condensing clothes dryers and electric heat pump clothes dryers
• Assumption is phased in:
   ○ over a 9 year transition period;
   ○ incremental 1/9 (11%) per year increase over baseline;
   ○ 100% effect by target year;</t>
  </si>
  <si>
    <t>Commercial</t>
  </si>
  <si>
    <t>• Substitution of natural gas, propane or heating oil fuelled and electric resistance type water heating equipment to electric powered heat pumps
• Assumption of air source heat pump technological improvement over the outlook period to enable:
   ○ operation in potential coldest weather
   ○ maintenance of coefficient of performance in potential coldest weather
• Assumption is phased in:
   ○ over a 9 year transition period;
   ○ incremental 1/9 (11%) per year increase over baseline;
   ○ 100% effect by target year;
• Assumptions is 100% applied in:
   ○ Toronto IESO Zone by year 2030;
   ○ All other IESO Zones by year 2035;</t>
  </si>
  <si>
    <t>• Expected regulation:  cooking equipment in new construction of commercial sector buildings to be zero emissions from 2030:
   ○ Substitution of natural gas fuelled cooking equipment to electric powered resistive heating technology
• Assumption is phased in:
   ○ over a 9 year transition period;
   ○ incremental 1/9 (11%) per year increase over baseline;
   ○ 100% effect by target year;
• Assumptions is 100% applied in:
   ○ Toronto IESO Zone by year 2030;
   ○ All other IESO Zones by year 2035;</t>
  </si>
  <si>
    <t>• Expected regulation:  100% of sales of new cooking equipment for commercial buildings to be zero emissions by 2035:
   ○ For replacement of installed equipment in existing buildings
   ○ Substitution of natural gas fuelled cooking equipment to electric powered resistive heating technology
• Assumption is phased in:
   ○ over a 9 year transition period;
   ○ incremental 1/9 (11%) per year increase over baseline;
   ○ 100% effect by target year;</t>
  </si>
  <si>
    <t>Industrial</t>
  </si>
  <si>
    <t>Mining</t>
  </si>
  <si>
    <t xml:space="preserve">
• Incremental Northwest Ontario Ring of Fire mining project development:
   ○ materializing beginning in year 2030, growing through early 2040s, flattening by late 2040s
   ○ electricity demand grows to roughly 50% of year 2022 total Ontario levels by year 2050
• Inclusion of additional Northeast Ontario prospective mining project developments
</t>
  </si>
  <si>
    <t>Other Manufacturing</t>
  </si>
  <si>
    <t>• Included
   ○ substitution of natural gas for energy purposes to electricity for energy purposes
   ○ does not consider total sector fossil fuel consumption since a portion of industrial sector fossil fuel consumption is for chemical inputs of production processes rather than energy supply purposes
• Electrification assume to begin in year 2030, due to:
   ○ complexity of industrial processes
   ○ difficulty to identify fuel switching opportunities
   ○ difficulty to implement fuel switching technologies
• Final levels of increased industrial sector electricity demand will be similar to original assumption</t>
  </si>
  <si>
    <t>Agricultural</t>
  </si>
  <si>
    <t>Greenhouse Space and Water Heating</t>
  </si>
  <si>
    <t>all</t>
  </si>
  <si>
    <t>• Assumes transition to electric heat pump powered space and water heating from year 2030 to year 2040.</t>
  </si>
  <si>
    <t>Transportation Electrification</t>
  </si>
  <si>
    <t>Light Duty Vehicles</t>
  </si>
  <si>
    <t>• Light Duty Battery Electric Vehicles:
   ○ Consistent with federal government policy targets:
      ■ Mandatory target of 100% of new sales of light-duty vehicles in 2035 and thereafter to be zero-emission (announced June 29, 2021)
      ■ Interim target of 60% of new sales of light-duty vehicles in 2030 and thereafter to be zero-emission</t>
  </si>
  <si>
    <t>Heavy Duty Vehicles</t>
  </si>
  <si>
    <t>• Medium and Heavy Duty Battery Electric Vehicles:
   ○ Consideration of 100% of municipal transit commission buses to be electrified by 2040
   ○ Increased bus fleet, and electrical charging demand, of 10% higher than baseline forecasts
   ○ Other electric mobility electrical charging demand increased to be equivalent of 5% of light duty battery electric vehicles
• Majority of freight vehicles to be hydrogen fuel cell powered, rather than battery electric powered</t>
  </si>
  <si>
    <t>Rail Transit</t>
  </si>
  <si>
    <t>• Rail transportation as a whole, electricity demand to be 20% higher than base line forecasts</t>
  </si>
  <si>
    <t>Rail Shipping</t>
  </si>
  <si>
    <t>Renewable Generation</t>
  </si>
  <si>
    <t>Zone</t>
  </si>
  <si>
    <t>Total Capacity Available
(MW)</t>
  </si>
  <si>
    <t>2020 Capacity Factor
(%)</t>
  </si>
  <si>
    <t>2030 Capacity Factor
(%)</t>
  </si>
  <si>
    <t>2040 Capacity Factor
(%)</t>
  </si>
  <si>
    <t>2020 Build Cost
($2021USD/kW)</t>
  </si>
  <si>
    <t>2030 Build Cost
($2021USD/kW)</t>
  </si>
  <si>
    <t>2040 Build Cost
($2021USD/kW)</t>
  </si>
  <si>
    <t>2020 FO&amp;M Charge
($2021USD/kW-year)</t>
  </si>
  <si>
    <t>2030 FO&amp;M Charge
($2021USD/kW-year)</t>
  </si>
  <si>
    <t>2040 FO&amp;M Charge
($2021USD/kW-year)</t>
  </si>
  <si>
    <t>VO&amp;M Charge
($2021USD/MWh)</t>
  </si>
  <si>
    <t>Cost of Transmission
($2021USD/kW)</t>
  </si>
  <si>
    <t>Economic Life
(year)</t>
  </si>
  <si>
    <t>2020 Summer UCAP
(%)</t>
  </si>
  <si>
    <t>2030 Summer UCAP
(%)</t>
  </si>
  <si>
    <t>2040 Summer UCAP
(%)</t>
  </si>
  <si>
    <t>2020 Winter UCAP
(%)</t>
  </si>
  <si>
    <t>2030 Winter UCAP
(%)</t>
  </si>
  <si>
    <t>2040 Winter UCAP
(%)</t>
  </si>
  <si>
    <t>Build Lead Time
(years)</t>
  </si>
  <si>
    <t>Resource Category Annual Build Limit
(MW)</t>
  </si>
  <si>
    <t>Technology Readiness Level
(2022)</t>
  </si>
  <si>
    <t>Data Source</t>
  </si>
  <si>
    <t>New Onshore Wind</t>
  </si>
  <si>
    <t>Northeast 1</t>
  </si>
  <si>
    <t>ATB, Consultant</t>
  </si>
  <si>
    <t> </t>
  </si>
  <si>
    <t>Northeast 2</t>
  </si>
  <si>
    <t>Northeast 3</t>
  </si>
  <si>
    <t>Northwest 4</t>
  </si>
  <si>
    <t>Northwest 5</t>
  </si>
  <si>
    <t>Northwest 6</t>
  </si>
  <si>
    <t>Northwest 7</t>
  </si>
  <si>
    <t>Southwest/Bruce/Niagara 8</t>
  </si>
  <si>
    <t>Southwest/Bruce/Niagara 9</t>
  </si>
  <si>
    <t>Toronto/Essa/East/Ottawa 10</t>
  </si>
  <si>
    <t>Toronto/Essa/East/Ottawa 11</t>
  </si>
  <si>
    <t>West 12</t>
  </si>
  <si>
    <t>West 13</t>
  </si>
  <si>
    <t>New Offshore Wind</t>
  </si>
  <si>
    <t>East/SW 14</t>
  </si>
  <si>
    <t>No Limit, 100 MW sites</t>
  </si>
  <si>
    <t>Northeast 15</t>
  </si>
  <si>
    <t>Northwest 16</t>
  </si>
  <si>
    <t>New Solar</t>
  </si>
  <si>
    <t>Northeast</t>
  </si>
  <si>
    <t>Northwest</t>
  </si>
  <si>
    <t>Southwest/West/Bruce/Niagara</t>
  </si>
  <si>
    <t>Toronto/Essa/East/Ottawa</t>
  </si>
  <si>
    <t>New Hydro</t>
  </si>
  <si>
    <t>NE</t>
  </si>
  <si>
    <t>35 x 10 MW</t>
  </si>
  <si>
    <t>IESO, OPG</t>
  </si>
  <si>
    <t>7 x 50 MW</t>
  </si>
  <si>
    <t>6 x 375 MW</t>
  </si>
  <si>
    <t>5 x 180 MW</t>
  </si>
  <si>
    <t>NW</t>
  </si>
  <si>
    <t>15 x 10 MW</t>
  </si>
  <si>
    <t>10 x 20 MW</t>
  </si>
  <si>
    <t>5 x 55 MW</t>
  </si>
  <si>
    <t>1 x 12 MW</t>
  </si>
  <si>
    <t>South</t>
  </si>
  <si>
    <t>8 x 4 MW</t>
  </si>
  <si>
    <t>Nuclear Generation</t>
  </si>
  <si>
    <t>Capacity Factor
(%)</t>
  </si>
  <si>
    <t>FO&amp;M Charge
($2021USD/kW-year)</t>
  </si>
  <si>
    <t>Fuel Cost
($2021USD/MWh)</t>
  </si>
  <si>
    <t>UCAP
(%)</t>
  </si>
  <si>
    <t>New Large Nuclear</t>
  </si>
  <si>
    <t>East/Southwest</t>
  </si>
  <si>
    <t>No Limit, 600 MW units</t>
  </si>
  <si>
    <t>New Small Modular Reactor</t>
  </si>
  <si>
    <t>N/A</t>
  </si>
  <si>
    <t>No Limit, 200 MW units</t>
  </si>
  <si>
    <t>Duration
(hours)</t>
  </si>
  <si>
    <t>Capacity Limit
(MW)</t>
  </si>
  <si>
    <t>Roundtrip Efficiency
(%)</t>
  </si>
  <si>
    <t>Economic Life
(cycles/years)</t>
  </si>
  <si>
    <t>New Battery Storage (NREL, moderate)</t>
  </si>
  <si>
    <t>3500/15</t>
  </si>
  <si>
    <t>NREL, CEATI</t>
  </si>
  <si>
    <t>Marmora PGS</t>
  </si>
  <si>
    <t>Confidential</t>
  </si>
  <si>
    <t>Unsolicited Proposal</t>
  </si>
  <si>
    <t xml:space="preserve">Meaford PGS </t>
  </si>
  <si>
    <t>Oxford/Schreiber PGS</t>
  </si>
  <si>
    <t>Load Participation - Moratorium</t>
  </si>
  <si>
    <t>2020 Capacity Limit
(MW)</t>
  </si>
  <si>
    <t>2030 Capacity Limit
(MW)</t>
  </si>
  <si>
    <t>2040 Capacity Limit
(MW)</t>
  </si>
  <si>
    <t>Activation Limit
(#/year)</t>
  </si>
  <si>
    <t>Activation Delivery Minimum
(hours)</t>
  </si>
  <si>
    <t>Activation Delivery Maximum
(hours)</t>
  </si>
  <si>
    <t>Annual Capacity Cost ($2021CAD/kW-year)</t>
  </si>
  <si>
    <t>Activation Cost ($2021CAD/MWh)</t>
  </si>
  <si>
    <t>Summer UCAP
(%)</t>
  </si>
  <si>
    <t>Winter UCAP
(%)</t>
  </si>
  <si>
    <t>Hourly Demand Response (HDR) - Industrial (process-based)</t>
  </si>
  <si>
    <t>IESO, Consultant</t>
  </si>
  <si>
    <t xml:space="preserve">HDR - Commercial &amp; Institutional (lighting/HVAC/other-based) </t>
  </si>
  <si>
    <t>HDR - Residential (smart thermostat/EV/other-based)</t>
  </si>
  <si>
    <t>5-min Dispatchable Load - process-based (incl.&lt;1 MW resources)</t>
  </si>
  <si>
    <t xml:space="preserve">N/A </t>
  </si>
  <si>
    <t>Load Participation - Pathways</t>
  </si>
  <si>
    <t>Firm Imports</t>
  </si>
  <si>
    <t>Intertie Build Cost
($2022CAD Millions)</t>
  </si>
  <si>
    <t>Annual Capacity Cost
($2021USD/kW-year)</t>
  </si>
  <si>
    <t>Energy Cost
($2021USD/MWh)</t>
  </si>
  <si>
    <t>Contract Term
(years)</t>
  </si>
  <si>
    <t>Contract Lead Time
(years)</t>
  </si>
  <si>
    <t>Quebec - Current Interties - Considered in Moratorium and Pathways</t>
  </si>
  <si>
    <t>4 x 450 MW</t>
  </si>
  <si>
    <t>Consultant, IESO and HQ</t>
  </si>
  <si>
    <t>Quebec - New Intertie - Considered in Pathways only</t>
  </si>
  <si>
    <t>Combustion - Moratorium and Pathways</t>
  </si>
  <si>
    <t>Fuel Cost</t>
  </si>
  <si>
    <t>Capital Injection
($/MW)</t>
  </si>
  <si>
    <t>FO&amp;M Charge
($/kW-year)</t>
  </si>
  <si>
    <t>VO&amp;M Charge
($/MWh)</t>
  </si>
  <si>
    <t>Economic Life
(years)</t>
  </si>
  <si>
    <t>Technical Characteristics</t>
  </si>
  <si>
    <t>Natural Gas Facility Operation Post Contract Expiry</t>
  </si>
  <si>
    <t>Dependent on facility age</t>
  </si>
  <si>
    <t>2021 APO Forecast</t>
  </si>
  <si>
    <t>20% of new build cost</t>
  </si>
  <si>
    <t>Escalated portion of current NRR</t>
  </si>
  <si>
    <t>Same as current facility</t>
  </si>
  <si>
    <t>Combustion - Pathways Only</t>
  </si>
  <si>
    <t>Fuel Cost
($2021USD/MMBtu)</t>
  </si>
  <si>
    <t>Heat Rate
(MMBtu/MWh)</t>
  </si>
  <si>
    <t>Low Carbon Fuel SCGT</t>
  </si>
  <si>
    <t>No Limit, 250 MW units</t>
  </si>
  <si>
    <t>Hydrogen Fuel Cost: Okulola et al. 2022 https://doi.org/10.1016/j.ijhydene.2021.12.025
H2 SCGT: Oberg et al. 2022 https://doi.org/10.1016/j.ijhydene.2021.10.035, NREL-ATB
H2 SMR-CCS Emissions: Okulola et al. 2022 https://doi.org/10.1016/j.ijhydene.2021.12.025, https://www.nrel.gov/docs/fy01osti/27637.pdf</t>
  </si>
  <si>
    <t>Column</t>
  </si>
  <si>
    <t>Description</t>
  </si>
  <si>
    <t>Total Capacity Available</t>
  </si>
  <si>
    <t>Limit on capacity that can be built, by resource type and potentially by location, across the study period</t>
  </si>
  <si>
    <t>Capacity Limit</t>
  </si>
  <si>
    <t>Limit on DR/DL and storage given load levels and operating limitations</t>
  </si>
  <si>
    <t>Capacity Factor</t>
  </si>
  <si>
    <t>How often a power plant runs for a specific period of time, either dispatched or based on fuel availability, expressed as a percentage and calculated by dividing the actual unit electricity output by the maximum possible output</t>
  </si>
  <si>
    <t>UCAP</t>
  </si>
  <si>
    <t>A measure of the total capacity that can be relied upon to contribute towards Resource Adequacy during the year, potentially differentiated by Summer and Winter delivery periods, in % of ICAP capacity</t>
  </si>
  <si>
    <t>Build Cost</t>
  </si>
  <si>
    <t>Capital expenditure required to build new capacity, potentially differentiated by decade for cost declines</t>
  </si>
  <si>
    <t>Capital Injection</t>
  </si>
  <si>
    <t>Capital expenditure required to extend a natural gas facility beyond its current contract term</t>
  </si>
  <si>
    <t>FO&amp;M Charge</t>
  </si>
  <si>
    <t>Fixed operations and maintenance costs, potentially differentiated by decade for cost declines</t>
  </si>
  <si>
    <t>VO&amp;M Charge</t>
  </si>
  <si>
    <t>Variable operations and maintenance costs</t>
  </si>
  <si>
    <t>Cost of Transmission</t>
  </si>
  <si>
    <t>Connection costs for wind, which can be  substantial depending on site location relative to transmission infrastructure</t>
  </si>
  <si>
    <t>Annual Capacity Cost</t>
  </si>
  <si>
    <t>Cost to secure DR capacity, or capacity as part of a firm import agreement with Quebec</t>
  </si>
  <si>
    <t>Activation Cost</t>
  </si>
  <si>
    <t>Cost to activate a DR unit to deliver energy</t>
  </si>
  <si>
    <t>Energy Cost</t>
  </si>
  <si>
    <t>Energy cost as part of a firm import agreement with Quebec</t>
  </si>
  <si>
    <t>Cost of input fuel (e.g. natural gas, uranium, hydrogen, etc.)</t>
  </si>
  <si>
    <t>Resource Category Annual Build Limit</t>
  </si>
  <si>
    <t>Maximum amount of a resource type that can be built in a year, recognizing limitations due to skilled labour, global supply chain and other related factors</t>
  </si>
  <si>
    <t>Technology Readiness Level (2022)</t>
  </si>
  <si>
    <t>See TRL Definitions tab for further information, and as of 2022</t>
  </si>
  <si>
    <t>Build/Contract Lead Time</t>
  </si>
  <si>
    <t>Number of years required to build or receive new capacity</t>
  </si>
  <si>
    <t>Economic/Contract Life</t>
  </si>
  <si>
    <t>Number of years the project/agreement is anticipated to be in service (for battery storage, cycles are noted)</t>
  </si>
  <si>
    <t>Duration</t>
  </si>
  <si>
    <t>Number of full capacity discharge hours for storage</t>
  </si>
  <si>
    <t>Roundtrip Efficiency</t>
  </si>
  <si>
    <t>A percentage of how much energy can be re-injected from total energy consumed to charge the storage</t>
  </si>
  <si>
    <t>Activation Limit</t>
  </si>
  <si>
    <t>How many times per year the DR unit can be called upon to delivery energy</t>
  </si>
  <si>
    <t>Activation Delivery Maximum</t>
  </si>
  <si>
    <t>Maximum number of hours that the DR unit can deliver energy per activation</t>
  </si>
  <si>
    <t>Activation Delivery Minimum</t>
  </si>
  <si>
    <t>Minimum number of hours that the DR unit can deliver energy per activation</t>
  </si>
  <si>
    <t>Heat Rate</t>
  </si>
  <si>
    <t>Facility efficiency to convert fuel into electricity</t>
  </si>
  <si>
    <t>Level</t>
  </si>
  <si>
    <t>Technology Readiness Level</t>
  </si>
  <si>
    <t>Level 1</t>
  </si>
  <si>
    <t xml:space="preserve"> Basic principles of concept are observed and reported</t>
  </si>
  <si>
    <t>Level 2</t>
  </si>
  <si>
    <t xml:space="preserve"> Technology concept and/or application formulated</t>
  </si>
  <si>
    <t>Level 3</t>
  </si>
  <si>
    <t xml:space="preserve"> Analytical and experimental critical function and/or proof of concept</t>
  </si>
  <si>
    <t>Level 4</t>
  </si>
  <si>
    <t xml:space="preserve"> Component and/or validation in a laboratory environment</t>
  </si>
  <si>
    <t>Level 5</t>
  </si>
  <si>
    <t xml:space="preserve"> Component and/or validation in a simulated environment</t>
  </si>
  <si>
    <t>Level 6</t>
  </si>
  <si>
    <t xml:space="preserve"> System/subsystem model or prototype demonstration in a simulated environment</t>
  </si>
  <si>
    <t>Level 7</t>
  </si>
  <si>
    <t xml:space="preserve"> Prototype ready for demonstration in an appropriate operational environment</t>
  </si>
  <si>
    <t>Level 8</t>
  </si>
  <si>
    <t xml:space="preserve"> Actual technology completed and qualified through tests and demonstrations</t>
  </si>
  <si>
    <t>Level 9</t>
  </si>
  <si>
    <t xml:space="preserve"> Actual technology proven through successful deployment in an operational setting</t>
  </si>
  <si>
    <t>Gas Plants Over 200 MW</t>
  </si>
  <si>
    <t>Commercial Operation Year</t>
  </si>
  <si>
    <t>Age in 2035</t>
  </si>
  <si>
    <t>BRIGHTON BEACH</t>
  </si>
  <si>
    <t>GREENFIELD ENERGY CENTRE</t>
  </si>
  <si>
    <t>GREEN ELECTRON POWER PLANT</t>
  </si>
  <si>
    <t>HALTON HILLS</t>
  </si>
  <si>
    <t>LENNOX</t>
  </si>
  <si>
    <t>NAPANEE GENERATING STATION</t>
  </si>
  <si>
    <t>PORTLAND ENERGY CENTRE</t>
  </si>
  <si>
    <t>TA SARNIA</t>
  </si>
  <si>
    <t>SITHE GOREWAY</t>
  </si>
  <si>
    <t>ST. CLAIR POWER</t>
  </si>
  <si>
    <t>THOROLD</t>
  </si>
  <si>
    <t>YORK ENERGY CENTRE</t>
  </si>
  <si>
    <t>Study</t>
  </si>
  <si>
    <t>North American Renewable Integration Study (NREL)</t>
  </si>
  <si>
    <t>Shifting Power Zero-Emissions Electricity Across Canada by 2035 (David Suzuki Foundation)</t>
  </si>
  <si>
    <t>Pathways to Net Zero Emissions for Ontario (Enbridge)</t>
  </si>
  <si>
    <t>Canada's Energy Future (Canada Energy Regulator)</t>
  </si>
  <si>
    <t>Year</t>
  </si>
  <si>
    <t>Jurisdiction</t>
  </si>
  <si>
    <t>Ontario</t>
  </si>
  <si>
    <t>Canada and US</t>
  </si>
  <si>
    <t>Canada</t>
  </si>
  <si>
    <t>Scenario description</t>
  </si>
  <si>
    <t>Moratorium in gas</t>
  </si>
  <si>
    <t>Net zero with high electrification</t>
  </si>
  <si>
    <t>92% reduction in electricity emissions (compared to 2005) by 2050</t>
  </si>
  <si>
    <t>92% reduction in electricity emissions (compared to 2005) by 2050. Electrification doubles demand from 2020 to 2050</t>
  </si>
  <si>
    <t>Zero electricity sector emissions plus electrification</t>
  </si>
  <si>
    <t>Net Zero, with diversified resource mix including clean fuels</t>
  </si>
  <si>
    <t>Evolving Policies to Decrease CO2 Emissions</t>
  </si>
  <si>
    <t>Energy Demand (TWh)</t>
  </si>
  <si>
    <t xml:space="preserve">~290 </t>
  </si>
  <si>
    <t>277 TWh
(plus 193 for H2 production)</t>
  </si>
  <si>
    <t>435 
(plus 53 for H2 production)</t>
  </si>
  <si>
    <t>Peak Demand (GW)</t>
  </si>
  <si>
    <t>26 (Summer peak)</t>
  </si>
  <si>
    <t>60 (Winter peak)</t>
  </si>
  <si>
    <t>Wind (GW)</t>
  </si>
  <si>
    <t>Solar (GW)</t>
  </si>
  <si>
    <t>Water (GW)</t>
  </si>
  <si>
    <t>Bioenergy (GW)</t>
  </si>
  <si>
    <t>Nuclear (GW)</t>
  </si>
  <si>
    <t>Storage (GW)</t>
  </si>
  <si>
    <t>Natural Gas (GW)</t>
  </si>
  <si>
    <t>Hydrogen (GW)</t>
  </si>
  <si>
    <t>Scenario Timeline</t>
  </si>
  <si>
    <t>Technology  exclusions</t>
  </si>
  <si>
    <t>Carbon capture, utilization and storage</t>
  </si>
  <si>
    <t xml:space="preserve">Carbon capture, utilization and storage </t>
  </si>
  <si>
    <t>No new hydro
Nuclear retires at end of life</t>
  </si>
  <si>
    <t>No hydrogen/RNG</t>
  </si>
  <si>
    <t>No new hydro
Nuclear retires at end of life; no new nuclear
No offshore wind
No hydrogen/RNG</t>
  </si>
  <si>
    <t>None</t>
  </si>
  <si>
    <t>Operability Analysis</t>
  </si>
  <si>
    <t>Mix assessed against attributes of flexibility, durability and diversity</t>
  </si>
  <si>
    <t>Not performed</t>
  </si>
  <si>
    <t>Production-Cost model dispatch on hourly and 5-min basis; Probabilistic Resource Adequacy Assessment</t>
  </si>
  <si>
    <t>Hourly dispatch analysis</t>
  </si>
  <si>
    <t>Four representative days for hourly dispatch</t>
  </si>
  <si>
    <t>Investment costs</t>
  </si>
  <si>
    <t>Analysed</t>
  </si>
  <si>
    <t>Siting Requirements</t>
  </si>
  <si>
    <t>Transmission</t>
  </si>
  <si>
    <t>Copper Plate in model, transmission analysis performed exogenously</t>
  </si>
  <si>
    <t>Four Ontario Transmission Zones; Interconnections to neighbours</t>
  </si>
  <si>
    <t>Interconnections between Provinces</t>
  </si>
  <si>
    <t>Interconnections to neighbours</t>
  </si>
  <si>
    <t>All costs are in 2022 Canadian Dollars.</t>
  </si>
  <si>
    <t>Moratorium</t>
  </si>
  <si>
    <t>Resource</t>
  </si>
  <si>
    <t>Capacity
(MW)</t>
  </si>
  <si>
    <t>Timeframe</t>
  </si>
  <si>
    <t>Overnight Cost
($/kW)</t>
  </si>
  <si>
    <t>Revenue Requirement
($/kW-year)</t>
  </si>
  <si>
    <t>Overnight Cost
($M)</t>
  </si>
  <si>
    <t>2035 System Cost
($M)</t>
  </si>
  <si>
    <t>Comment</t>
  </si>
  <si>
    <t>New Solar - NW</t>
  </si>
  <si>
    <t>2020s</t>
  </si>
  <si>
    <t>Selected by CapEx model</t>
  </si>
  <si>
    <t>2030s</t>
  </si>
  <si>
    <t>New On-Shore Wind - Northeast 2</t>
  </si>
  <si>
    <t>New On-Shore Wind - Northwest 4</t>
  </si>
  <si>
    <t>New On-Shore Wind - Northwest 7</t>
  </si>
  <si>
    <t>New Small Modular Nuclear</t>
  </si>
  <si>
    <t>Incremental Demand Response</t>
  </si>
  <si>
    <t>Used for peak shaving within design specifications</t>
  </si>
  <si>
    <t>Incremental Conservation</t>
  </si>
  <si>
    <t>Incremental program costs to reach savings in the 2019 Achievable Potential Study - Scenario B</t>
  </si>
  <si>
    <t>Decrease in Natural Gas</t>
  </si>
  <si>
    <t>By 2035</t>
  </si>
  <si>
    <t>Capacity no longer required or eligible due to age</t>
  </si>
  <si>
    <t>Net Change in System Operating Costs</t>
  </si>
  <si>
    <t>Decrease in natural gas production costs net of any increases from new or incremental resources</t>
  </si>
  <si>
    <t>New Transmission</t>
  </si>
  <si>
    <t>Infrastructure required to enable the change in resource mix</t>
  </si>
  <si>
    <t>Total</t>
  </si>
  <si>
    <t>Total with 25% Contingency</t>
  </si>
  <si>
    <t>Reference Emissions by 2035 (Mt CO2e)</t>
  </si>
  <si>
    <t>Moratorium Emissions by 2035 (Mt CO2e)</t>
  </si>
  <si>
    <t>Decrease in Emissions (Mt CO2e)</t>
  </si>
  <si>
    <t>Decrease in Emissions (%)</t>
  </si>
  <si>
    <t>Implied Cost of Carbon in 2035 ($/t CO2e)</t>
  </si>
  <si>
    <t>Pathways</t>
  </si>
  <si>
    <t>2050 System Cost
($M)</t>
  </si>
  <si>
    <t>Existing Supply</t>
  </si>
  <si>
    <t>By 2050</t>
  </si>
  <si>
    <t>Cost of existing supply as identified in Figure 6
Costs have been blended for confidentiality</t>
  </si>
  <si>
    <t>New On-Shore Wind - West 12</t>
  </si>
  <si>
    <t>New On-Shore Wind - West 13</t>
  </si>
  <si>
    <t>2040s</t>
  </si>
  <si>
    <t>New On-Shore Wind - East/SW 14</t>
  </si>
  <si>
    <t>New On-Shore Wind - Southwest/Bruce/Niagara 9</t>
  </si>
  <si>
    <t>New On-Shore Wind - Toronto/Essa/East/Ottawa 10</t>
  </si>
  <si>
    <t>New On-Shore Wind - Toronto/Essa/East/Ottawa 11</t>
  </si>
  <si>
    <t>New On-Shore Wind - Northeast 3</t>
  </si>
  <si>
    <t>New On-Shore Wind - Northwest 5</t>
  </si>
  <si>
    <t>New On-Shore Wind - Northwest 6</t>
  </si>
  <si>
    <t>New On-Shore Wind - Northeast 15</t>
  </si>
  <si>
    <t>New Off-Shore Wind - Northwest 4</t>
  </si>
  <si>
    <t>New Hydro - NE</t>
  </si>
  <si>
    <t>New Hydro - NW</t>
  </si>
  <si>
    <t>New Hydro - S</t>
  </si>
  <si>
    <t>New Hydrogen</t>
  </si>
  <si>
    <t>Quebec Firm Imports - Current Interties</t>
  </si>
  <si>
    <t>Selected by CapEx model
Costs have been blended for confidentiality</t>
  </si>
  <si>
    <t>Quebec Firm Imports - New Intertie</t>
  </si>
  <si>
    <t>New Pumped Storage - Marmora</t>
  </si>
  <si>
    <t>New Pumped Storage - Meaford</t>
  </si>
  <si>
    <t>New Pumped Storage - Oxford</t>
  </si>
  <si>
    <t>Conservation</t>
  </si>
  <si>
    <t>Program costs to reach savings in the 2019 Achievable Potential Study - Scenario B</t>
  </si>
  <si>
    <t>System Operating Costs</t>
  </si>
  <si>
    <t>Production costs for all resource types</t>
  </si>
  <si>
    <t>Existing Transmission and Distribution</t>
  </si>
  <si>
    <t>Cost of existing infrastructure</t>
  </si>
  <si>
    <t>Sub-Total</t>
  </si>
  <si>
    <t>New Transmission - Low</t>
  </si>
  <si>
    <t>Low range of new infrastructure required to enable the resource mix</t>
  </si>
  <si>
    <t>New Transmission - High</t>
  </si>
  <si>
    <t>High range of new infrastructure required to enable the resource mix</t>
  </si>
  <si>
    <t>Total with New Transmission - Low</t>
  </si>
  <si>
    <t>Total with New Transmission - High</t>
  </si>
  <si>
    <t>Total with 25% Contingency - Low</t>
  </si>
  <si>
    <t>Total with 25% Contingency - High</t>
  </si>
  <si>
    <t>Demand in 2050 (MWh)</t>
  </si>
  <si>
    <t>Unit Demand Cost in 2050 - Low ($/MWh)</t>
  </si>
  <si>
    <t>Unit Demand Cost in 2050 - High ($/MWh)</t>
  </si>
  <si>
    <r>
      <t>Fuel</t>
    </r>
    <r>
      <rPr>
        <sz val="10"/>
        <rFont val="Tahoma"/>
        <family val="2"/>
      </rPr>
      <t> </t>
    </r>
  </si>
  <si>
    <r>
      <t>Description</t>
    </r>
    <r>
      <rPr>
        <sz val="10"/>
        <rFont val="Tahoma"/>
        <family val="2"/>
      </rPr>
      <t> </t>
    </r>
  </si>
  <si>
    <r>
      <t>Production</t>
    </r>
    <r>
      <rPr>
        <sz val="10"/>
        <rFont val="Tahoma"/>
        <family val="2"/>
      </rPr>
      <t> </t>
    </r>
  </si>
  <si>
    <r>
      <t>Transportation</t>
    </r>
    <r>
      <rPr>
        <sz val="10"/>
        <rFont val="Tahoma"/>
        <family val="2"/>
      </rPr>
      <t> </t>
    </r>
  </si>
  <si>
    <r>
      <t>Electricity Use</t>
    </r>
    <r>
      <rPr>
        <sz val="10"/>
        <rFont val="Tahoma"/>
        <family val="2"/>
      </rPr>
      <t> </t>
    </r>
  </si>
  <si>
    <r>
      <t>H</t>
    </r>
    <r>
      <rPr>
        <b/>
        <vertAlign val="subscript"/>
        <sz val="10"/>
        <rFont val="Tahoma"/>
        <family val="2"/>
      </rPr>
      <t>2</t>
    </r>
    <r>
      <rPr>
        <sz val="10"/>
        <rFont val="Tahoma"/>
        <family val="2"/>
      </rPr>
      <t> </t>
    </r>
  </si>
  <si>
    <t>Blue Hydrogen </t>
  </si>
  <si>
    <t>• Blue Hydrogen is the production of Hydrogen from Steam Methane Reformation (SMR) or Auto Thermal Reforming (ATR) with carbon capture and storage
• Steam methane reforming is the process of heating up methane in the presence of steam and a catalyst to form carbon monoxide (CO) and hydrogen (H2).  The CO is subsequently converted to more H2 and carbon dioxide (CO2) which then needs to be captured and stored
• ATR is a similar process but it uses pure oxygen (O2) and generates near pure CO2 and H2 streams</t>
  </si>
  <si>
    <t>• Requires adequate capacity for carbon storage 
• Life cycle emissions dependent on efficiency of carbon capture technology and the upstream emissions associated with natural gas recovery 
• Currently lacks supply chain in Ontario and will require hydrogen production at scale for economic transportation. Grey Hydrogen (Blue Hydrogen without carbon capture) is currently being manufactured in Sarnia, Ontario; however the CO2 is released into the atmosphere
• Economic adoption of Hydrogen at scale will most likely require Blue Hydrogen to be imported into Ontario where production and CO2 sequestration occurs outside of the province and the H2 imported into Ontario 
• Subject to available geological storage for captured CO2, very large scale blue H2 production will most likely be the most economic low carbon hydrogen </t>
  </si>
  <si>
    <t>• Requires infrastructure upgrades/new hydrogen pipeline if transporting through pipes 
• A Hydrogen gas molecule is a smaller, more diffusive and capable of escaping through small cracks or reacting with certain kinds of steel to cause embrittlement. This create cracks through which H2 could escape and therefore may have higher leakage rates than natural gas.  
• Research has indicated that hydrogen gas has an indirect global warming effect (as it increases the residence time for methane in the atmosphere, contributes to ozone formation in the troposphere and impacts water vapour ratios in the stratosphere; all effects of which trap heat), and is currently estimated to have Global Warming Potential - 20yr time horizon (GWP20): 33 kgCO2e per kgH2 (uncertainty range of 20 to 44 ) and GWP100: 11 ± 5 kgCO2e per kgH2. 
• Although H2 may have higher leakage rates than natural gas, the higher economic value of Green/Blue H2 when compared to natural gas, should encourage improved leak monitoring, reporting, mitigation and management </t>
  </si>
  <si>
    <t>• Round Trip Efficiency: Hydrogen for power generation has a low round trip efficiency when considering hydrogen production (either through electricity or natural gas) to storage and back to power generation. RTE can range from 7%-42% depending on production methods, storage medium and electricity generation technology.  
• Combustion: Turbine technology for 100% hydrogen combustion is still in development. Hydrogen combustion challenges include Hydrogen auto ignition, flashback, combustion dynamics, NOx emissions and potential impacts to facility lifetime  
• Fuel Cell: Further research into fuel cells is required to alleviate techno-economic barriers including fuel cell cost and reliability for economic adoption of grid scale stationary electricity generation in Ontario
• Grid Application as Seasonal Storage for Electricity: Hydrogen can play a role as the bridging fuel between the gas and electrical network. Network peaks and energy demand between the two energy systems (electrical/gas) may not necessarily be correlated. As part of a broader hydrogen hub type infrastructure where costs are shared amongst multiple groups, hydrogen for seasonal storage in a future where there’s a significantly large penetration of renewable technology may be a suitable grid application for Ontario’s electricity sector. Quantifying the amount of seasonal storage required at varying levels of renewable penetration in Ontario’s electricity grid, seasonal storage opportunity assessment and the benefit to cost ratio of seasonal storage are open areas of research that need to be addressed. Once the benefit, need and amount of seasonal storage have been properly quantified, tools will need to be developed to unlock the full potential of seasonal storage.  
• Emissions: If the dispatch of an electrolyser causes the dispatch of natural gas turbines to meet the additional load, the electrolyser is fully supplied by the natural gas turbine. Electricity generated from using hydrogen produced during intervals when natural gas is dispatched has approximately 4x the emissions than that of combusting natural gas for electricity [~211kg CO2 per MMBtu H2 (electrolytic h2 produced from natural gas combustion) vs ~53 kg CO2 per MMBtu Natural Gas] assuming a turbine Heat Rate of 8.9 MMBtu/MWh and electrolyser efficiency of 65% (~19.5kg H2/MWh). </t>
  </si>
  <si>
    <t>Green Hydrogen </t>
  </si>
  <si>
    <t>• Electrolysis is the process of breaking down water (H2O) into Hydrogen and Oxygen using electricity
• An electrolyser is the equipment used for electrolysis
• The carbon intensity of the electricity used to power the electrolyser determines the carbon intensity of the manufactured hydrogen
• Green Hydrogen is the electrolytic production of hydrogen using emission free sources</t>
  </si>
  <si>
    <t>• Ontario's mostly clean supply mix could facilitate the manufacturing of economic grid connected electrolytic green hydrogen; however, grid connected electrolytic production must not occur when natural gas generation is dispatched or it will result in a net increase in GHG Emissions 
• Grid connected electrolytic hydrogen production is currently more economic than a standalone electrolyser paired with renewables, primarily due to the high capital cost of electrolysers; however, innovations that lead to decreased capital costs of electrolysers could make standalone electrolysers paired with renewables more viable 
• If there is significant penetration of renewables leading to large amounts of surplus generation, then it could lead to economic grid connected electrolytic hydrogen production or dedicated renewable-to-hydrogen installations</t>
  </si>
  <si>
    <t>Pink Hydrogen </t>
  </si>
  <si>
    <t>• Pink Hydrogen is the electrolytic production of hydrogen using electricity generated from nuclear energy </t>
  </si>
  <si>
    <t>• Ontario's nuclear fleet could be leveraged for the electrolytic production of Pink Hydrogen</t>
  </si>
  <si>
    <r>
      <t>CH</t>
    </r>
    <r>
      <rPr>
        <b/>
        <vertAlign val="subscript"/>
        <sz val="10"/>
        <rFont val="Tahoma"/>
        <family val="2"/>
      </rPr>
      <t>4</t>
    </r>
    <r>
      <rPr>
        <sz val="10"/>
        <rFont val="Tahoma"/>
        <family val="2"/>
      </rPr>
      <t> </t>
    </r>
  </si>
  <si>
    <t>Renewable Natural Gas </t>
  </si>
  <si>
    <t>• Renewable Natural Gas (RNG) is a high methane natural gas produced from biogas after CO2 treatment where the biogas is derived from either anaerobic digestion of organic waste (landfill, manure, urban organic resources etc.) or thermochemical processing of lignocellulose biomass (crop residues, woody biomass etc.).   </t>
  </si>
  <si>
    <t>• Lack of sufficient biomass feedstock and competing uses for RNG may impact RNG manufacturing potential and availability for electricity production</t>
  </si>
  <si>
    <t>No changes to existing transportation infrastructure </t>
  </si>
  <si>
    <t>• If 100% of RNG feasible potential in Ontario is allocated to electric power generation, given current natural gas demand for electricity generation, it can potentially displace ~22% of natural gas demand for electricity generation. Note that future demand may not necessarily reflect historic demand
• RNG will be a shared resource amongst all natural gas consumers, if blended into the gas network, with the assumption that the electricity sector’s RNG allocation is dependent on its natural gas use, it will potentially displace ~ 2.6% of natural gas demand for electricity generation
• Given RNG’s limited supply in Ontario, alternative proven zero-emission technologies will be considered to decarbonize the electricity sector</t>
  </si>
  <si>
    <t>Fuel Type</t>
  </si>
  <si>
    <t>Effective Capacity Remaining in 2035
(Existing and Committed)</t>
  </si>
  <si>
    <t>New Effective Capacity Online by 2035</t>
  </si>
  <si>
    <t>Total Effective Capacity in 2035</t>
  </si>
  <si>
    <t>Nuclear</t>
  </si>
  <si>
    <t>Hydroelectric</t>
  </si>
  <si>
    <t>Bioenergy</t>
  </si>
  <si>
    <t>Natural Gas</t>
  </si>
  <si>
    <t>DR/DL</t>
  </si>
  <si>
    <t>Import</t>
  </si>
  <si>
    <t>Effective Capacity Remaining in 2050
(Existing and Committed)</t>
  </si>
  <si>
    <t>New Effective Capacity Online by 2050</t>
  </si>
  <si>
    <t>Total Effective Capacity in 2050</t>
  </si>
  <si>
    <t>Hydrogen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</si>
</sst>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4" formatCode="_-&quot;$&quot;* #,##0.00_-;\-&quot;$&quot;* #,##0.00_-;_-&quot;$&quot;* &quot;-&quot;??_-;_-@_-"/>
    <numFmt numFmtId="43" formatCode="_-* #,##0.00_-;\-* #,##0.00_-;_-* &quot;-&quot;??_-;_-@_-"/>
    <numFmt numFmtId="164" formatCode="#,##0;[Red]\(#,##0\);\-"/>
    <numFmt numFmtId="165" formatCode="_-* #,##0_-;\-* #,##0_-;_-* &quot;-&quot;??_-;_-@_-"/>
    <numFmt numFmtId="166" formatCode="0.0"/>
    <numFmt numFmtId="167" formatCode="mmm\-yyyy"/>
    <numFmt numFmtId="168" formatCode="0.000"/>
  </numFmts>
  <fonts count="32" x14ac:knownFonts="1">
    <font>
      <sz val="11"/>
      <color theme="1"/>
      <name val="Calibri"/>
      <family val="2"/>
      <scheme val="minor"/>
    </font>
    <font>
      <u/>
      <sz val="11"/>
      <color theme="10"/>
      <name val="Calibri"/>
      <family val="2"/>
      <scheme val="minor"/>
    </font>
    <font>
      <sz val="11"/>
      <color theme="1"/>
      <name val="Calibri"/>
      <family val="2"/>
      <scheme val="minor"/>
    </font>
    <font>
      <sz val="10"/>
      <name val="Arial"/>
      <family val="2"/>
    </font>
    <font>
      <sz val="11"/>
      <color theme="1"/>
      <name val="Calibri"/>
      <family val="2"/>
    </font>
    <font>
      <sz val="11"/>
      <color theme="1"/>
      <name val="Calibri"/>
      <family val="2"/>
    </font>
    <font>
      <b/>
      <sz val="11"/>
      <color theme="1"/>
      <name val="Calibri"/>
      <family val="2"/>
    </font>
    <font>
      <b/>
      <sz val="10"/>
      <color rgb="FF003366"/>
      <name val="Tahoma"/>
      <family val="2"/>
    </font>
    <font>
      <sz val="10"/>
      <color rgb="FF003366"/>
      <name val="Tahoma"/>
      <family val="2"/>
    </font>
    <font>
      <sz val="10"/>
      <name val="Tahoma"/>
      <family val="2"/>
    </font>
    <font>
      <sz val="10"/>
      <color rgb="FF000000"/>
      <name val="Tahoma"/>
      <family val="2"/>
    </font>
    <font>
      <sz val="10"/>
      <color theme="1"/>
      <name val="Tahoma"/>
      <family val="2"/>
    </font>
    <font>
      <b/>
      <sz val="10"/>
      <color rgb="FF000000"/>
      <name val="Tahoma"/>
      <family val="2"/>
    </font>
    <font>
      <b/>
      <sz val="10"/>
      <color theme="1"/>
      <name val="Tahoma"/>
      <family val="2"/>
    </font>
    <font>
      <sz val="10"/>
      <color rgb="FF202124"/>
      <name val="Tahoma"/>
      <family val="2"/>
    </font>
    <font>
      <sz val="10"/>
      <color rgb="FF333333"/>
      <name val="Tahoma"/>
      <family val="2"/>
    </font>
    <font>
      <b/>
      <sz val="10"/>
      <name val="Tahoma"/>
      <family val="2"/>
    </font>
    <font>
      <b/>
      <vertAlign val="subscript"/>
      <sz val="10"/>
      <name val="Tahoma"/>
      <family val="2"/>
    </font>
    <font>
      <sz val="12"/>
      <color theme="1"/>
      <name val="Tahoma"/>
      <family val="2"/>
    </font>
    <font>
      <sz val="10"/>
      <color theme="1"/>
      <name val="Arial"/>
      <family val="2"/>
    </font>
    <font>
      <b/>
      <sz val="12"/>
      <color indexed="8"/>
      <name val="Tahoma"/>
      <family val="2"/>
    </font>
    <font>
      <b/>
      <sz val="12"/>
      <color rgb="FFFF0000"/>
      <name val="Tahoma"/>
      <family val="2"/>
    </font>
    <font>
      <sz val="12"/>
      <color rgb="FF00B050"/>
      <name val="Tahoma"/>
      <family val="2"/>
    </font>
    <font>
      <b/>
      <sz val="12"/>
      <name val="Tahoma"/>
      <family val="2"/>
    </font>
    <font>
      <u/>
      <sz val="10"/>
      <color indexed="12"/>
      <name val="Tahoma"/>
      <family val="2"/>
    </font>
    <font>
      <sz val="10"/>
      <color rgb="FFFF0000"/>
      <name val="Tahoma"/>
      <family val="2"/>
    </font>
    <font>
      <sz val="10"/>
      <color rgb="FF00B050"/>
      <name val="Tahoma"/>
      <family val="2"/>
    </font>
    <font>
      <sz val="10"/>
      <color theme="3"/>
      <name val="Tahoma"/>
      <family val="2"/>
    </font>
    <font>
      <sz val="11"/>
      <color rgb="FF000000"/>
      <name val="Calibri"/>
      <family val="2"/>
      <scheme val="minor"/>
    </font>
    <font>
      <b/>
      <sz val="11"/>
      <color rgb="FF000000"/>
      <name val="Calibri"/>
      <family val="2"/>
      <scheme val="minor"/>
    </font>
    <font>
      <sz val="8"/>
      <color rgb="FF000000"/>
      <name val="Tahoma"/>
      <family val="2"/>
    </font>
    <font>
      <u/>
      <sz val="11"/>
      <color theme="10"/>
      <name val="Tahoma"/>
      <family val="2"/>
    </font>
  </fonts>
  <fills count="8">
    <fill>
      <patternFill patternType="none"/>
    </fill>
    <fill>
      <patternFill patternType="gray125"/>
    </fill>
    <fill>
      <patternFill patternType="solid">
        <fgColor rgb="FFFFCC33"/>
        <bgColor indexed="64"/>
      </patternFill>
    </fill>
    <fill>
      <patternFill patternType="solid">
        <fgColor theme="0"/>
        <bgColor indexed="64"/>
      </patternFill>
    </fill>
    <fill>
      <patternFill patternType="solid">
        <fgColor rgb="FFFFD966"/>
        <bgColor indexed="64"/>
      </patternFill>
    </fill>
    <fill>
      <patternFill patternType="solid">
        <fgColor rgb="FFBF8F00"/>
        <bgColor indexed="64"/>
      </patternFill>
    </fill>
    <fill>
      <patternFill patternType="solid">
        <fgColor rgb="FFFFFFFF"/>
        <bgColor rgb="FF000000"/>
      </patternFill>
    </fill>
    <fill>
      <patternFill patternType="solid">
        <fgColor rgb="FFFFC00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rgb="FF000000"/>
      </right>
      <top style="medium">
        <color rgb="FF000000"/>
      </top>
      <bottom/>
      <diagonal/>
    </border>
    <border>
      <left/>
      <right style="medium">
        <color rgb="FF000000"/>
      </right>
      <top/>
      <bottom/>
      <diagonal/>
    </border>
    <border>
      <left style="thin">
        <color rgb="FF000000"/>
      </left>
      <right/>
      <top style="thin">
        <color rgb="FF000000"/>
      </top>
      <bottom style="thin">
        <color auto="1"/>
      </bottom>
      <diagonal/>
    </border>
    <border>
      <left/>
      <right style="thin">
        <color auto="1"/>
      </right>
      <top style="thin">
        <color rgb="FF000000"/>
      </top>
      <bottom/>
      <diagonal/>
    </border>
    <border>
      <left/>
      <right/>
      <top style="thin">
        <color rgb="FF000000"/>
      </top>
      <bottom/>
      <diagonal/>
    </border>
    <border>
      <left style="thin">
        <color auto="1"/>
      </left>
      <right style="thin">
        <color rgb="FF000000"/>
      </right>
      <top style="thin">
        <color rgb="FF000000"/>
      </top>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auto="1"/>
      </right>
      <top/>
      <bottom style="thin">
        <color rgb="FF000000"/>
      </bottom>
      <diagonal/>
    </border>
    <border>
      <left/>
      <right/>
      <top style="medium">
        <color rgb="FF000000"/>
      </top>
      <bottom style="thin">
        <color indexed="64"/>
      </bottom>
      <diagonal/>
    </border>
    <border>
      <left/>
      <right/>
      <top style="thin">
        <color indexed="64"/>
      </top>
      <bottom style="medium">
        <color rgb="FF000000"/>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rgb="FF000000"/>
      </right>
      <top style="thin">
        <color rgb="FF000000"/>
      </top>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thin">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rgb="FF000000"/>
      </top>
      <bottom style="medium">
        <color rgb="FF000000"/>
      </bottom>
      <diagonal/>
    </border>
    <border>
      <left/>
      <right style="thin">
        <color indexed="64"/>
      </right>
      <top/>
      <bottom style="medium">
        <color rgb="FF000000"/>
      </bottom>
      <diagonal/>
    </border>
    <border>
      <left style="thin">
        <color indexed="64"/>
      </left>
      <right/>
      <top style="medium">
        <color indexed="64"/>
      </top>
      <bottom style="medium">
        <color indexed="64"/>
      </bottom>
      <diagonal/>
    </border>
  </borders>
  <cellStyleXfs count="12">
    <xf numFmtId="0" fontId="0" fillId="0" borderId="0"/>
    <xf numFmtId="0" fontId="1"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3" fillId="0" borderId="0"/>
    <xf numFmtId="0" fontId="3" fillId="0" borderId="0"/>
    <xf numFmtId="0" fontId="2"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0" fontId="19" fillId="0" borderId="0"/>
    <xf numFmtId="0" fontId="19" fillId="0" borderId="0"/>
  </cellStyleXfs>
  <cellXfs count="274">
    <xf numFmtId="0" fontId="0" fillId="0" borderId="0" xfId="0"/>
    <xf numFmtId="0" fontId="5" fillId="3" borderId="0" xfId="0" applyFont="1" applyFill="1" applyAlignment="1">
      <alignment vertical="center"/>
    </xf>
    <xf numFmtId="0" fontId="4" fillId="3" borderId="0" xfId="0" applyFont="1" applyFill="1" applyAlignment="1">
      <alignment vertical="center"/>
    </xf>
    <xf numFmtId="0" fontId="11" fillId="4" borderId="1" xfId="0" applyFont="1" applyFill="1" applyBorder="1" applyAlignment="1">
      <alignment vertical="center" wrapText="1"/>
    </xf>
    <xf numFmtId="0" fontId="11" fillId="5" borderId="1" xfId="0" applyFont="1" applyFill="1" applyBorder="1" applyAlignment="1">
      <alignment vertical="center" wrapText="1"/>
    </xf>
    <xf numFmtId="0" fontId="11" fillId="3" borderId="0" xfId="0" applyFont="1" applyFill="1" applyAlignment="1">
      <alignment vertical="center"/>
    </xf>
    <xf numFmtId="0" fontId="11" fillId="3" borderId="15" xfId="0" applyFont="1" applyFill="1" applyBorder="1" applyAlignment="1">
      <alignment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3" borderId="12" xfId="0" applyFont="1" applyFill="1" applyBorder="1" applyAlignment="1">
      <alignment vertical="center" wrapText="1"/>
    </xf>
    <xf numFmtId="0" fontId="11" fillId="3" borderId="13" xfId="0" applyFont="1" applyFill="1" applyBorder="1" applyAlignment="1">
      <alignment vertical="center" wrapText="1"/>
    </xf>
    <xf numFmtId="0" fontId="11" fillId="3" borderId="14" xfId="0" applyFont="1" applyFill="1" applyBorder="1" applyAlignment="1">
      <alignment vertical="center" wrapText="1"/>
    </xf>
    <xf numFmtId="0" fontId="11" fillId="3" borderId="0" xfId="0" applyFont="1" applyFill="1" applyAlignment="1">
      <alignment vertical="center" wrapText="1"/>
    </xf>
    <xf numFmtId="0" fontId="11" fillId="0" borderId="16" xfId="0" applyFont="1" applyBorder="1" applyAlignment="1">
      <alignment vertical="center" wrapText="1"/>
    </xf>
    <xf numFmtId="0" fontId="10" fillId="6" borderId="23" xfId="0" applyFont="1" applyFill="1" applyBorder="1" applyAlignment="1">
      <alignment vertical="center" wrapText="1"/>
    </xf>
    <xf numFmtId="0" fontId="10" fillId="6" borderId="24" xfId="0" applyFont="1" applyFill="1" applyBorder="1" applyAlignment="1">
      <alignment vertical="center" wrapText="1"/>
    </xf>
    <xf numFmtId="0" fontId="10" fillId="6" borderId="25" xfId="0" applyFont="1" applyFill="1" applyBorder="1" applyAlignment="1">
      <alignment vertical="center" wrapText="1"/>
    </xf>
    <xf numFmtId="0" fontId="11" fillId="3" borderId="21" xfId="0" applyFont="1" applyFill="1" applyBorder="1" applyAlignment="1">
      <alignment vertical="center" wrapText="1"/>
    </xf>
    <xf numFmtId="0" fontId="11" fillId="0" borderId="22" xfId="0" applyFont="1" applyBorder="1" applyAlignment="1">
      <alignment vertical="center" wrapText="1"/>
    </xf>
    <xf numFmtId="0" fontId="12" fillId="4" borderId="2" xfId="0" applyFont="1" applyFill="1" applyBorder="1" applyAlignment="1">
      <alignment horizontal="center" vertical="center"/>
    </xf>
    <xf numFmtId="0" fontId="15" fillId="0" borderId="3" xfId="0" applyFont="1" applyBorder="1" applyAlignment="1">
      <alignment horizontal="center" vertical="center"/>
    </xf>
    <xf numFmtId="0" fontId="10" fillId="0" borderId="4" xfId="0" applyFont="1" applyBorder="1" applyAlignment="1">
      <alignment vertical="center"/>
    </xf>
    <xf numFmtId="0" fontId="15" fillId="0" borderId="5" xfId="0" applyFont="1" applyBorder="1" applyAlignment="1">
      <alignment horizontal="center" vertical="center"/>
    </xf>
    <xf numFmtId="0" fontId="10" fillId="0" borderId="6"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horizontal="center" vertical="center"/>
    </xf>
    <xf numFmtId="0" fontId="15" fillId="0" borderId="8" xfId="0" applyFont="1" applyBorder="1" applyAlignment="1">
      <alignment vertical="center"/>
    </xf>
    <xf numFmtId="4" fontId="12" fillId="7" borderId="53" xfId="0" applyNumberFormat="1" applyFont="1" applyFill="1" applyBorder="1" applyAlignment="1">
      <alignment horizontal="center" vertical="top" wrapText="1"/>
    </xf>
    <xf numFmtId="4" fontId="12" fillId="0" borderId="51" xfId="0" applyNumberFormat="1" applyFont="1" applyBorder="1" applyAlignment="1">
      <alignment horizontal="center" vertical="top" wrapText="1"/>
    </xf>
    <xf numFmtId="4" fontId="12" fillId="7" borderId="49" xfId="0" applyNumberFormat="1" applyFont="1" applyFill="1" applyBorder="1" applyAlignment="1">
      <alignment horizontal="center" vertical="top" wrapText="1"/>
    </xf>
    <xf numFmtId="4" fontId="12" fillId="0" borderId="44" xfId="0" applyNumberFormat="1" applyFont="1" applyBorder="1" applyAlignment="1">
      <alignment horizontal="center" vertical="top" wrapText="1"/>
    </xf>
    <xf numFmtId="4" fontId="12" fillId="0" borderId="36" xfId="0" applyNumberFormat="1" applyFont="1" applyBorder="1" applyAlignment="1">
      <alignment horizontal="center" vertical="top" wrapText="1"/>
    </xf>
    <xf numFmtId="0" fontId="11" fillId="0" borderId="0" xfId="0" applyFont="1" applyAlignment="1">
      <alignment horizontal="center" vertical="top"/>
    </xf>
    <xf numFmtId="4" fontId="12" fillId="7" borderId="54" xfId="0" applyNumberFormat="1" applyFont="1" applyFill="1" applyBorder="1" applyAlignment="1">
      <alignment horizontal="center" vertical="top" wrapText="1"/>
    </xf>
    <xf numFmtId="0" fontId="10" fillId="0" borderId="32" xfId="0" applyFont="1" applyBorder="1" applyAlignment="1">
      <alignment horizontal="center" vertical="top" wrapText="1"/>
    </xf>
    <xf numFmtId="4" fontId="12" fillId="7" borderId="46" xfId="0" applyNumberFormat="1" applyFont="1" applyFill="1" applyBorder="1" applyAlignment="1">
      <alignment horizontal="center" vertical="top" wrapText="1"/>
    </xf>
    <xf numFmtId="0" fontId="10" fillId="0" borderId="45" xfId="0" applyFont="1" applyBorder="1" applyAlignment="1">
      <alignment horizontal="center" vertical="top" wrapText="1"/>
    </xf>
    <xf numFmtId="0" fontId="10" fillId="0" borderId="37" xfId="0" applyFont="1" applyBorder="1" applyAlignment="1">
      <alignment horizontal="center" vertical="top" wrapText="1"/>
    </xf>
    <xf numFmtId="4" fontId="10" fillId="0" borderId="32" xfId="0" applyNumberFormat="1" applyFont="1" applyBorder="1" applyAlignment="1">
      <alignment horizontal="center" vertical="top" wrapText="1"/>
    </xf>
    <xf numFmtId="4" fontId="10" fillId="0" borderId="45" xfId="0" applyNumberFormat="1" applyFont="1" applyBorder="1" applyAlignment="1">
      <alignment horizontal="center" vertical="top" wrapText="1"/>
    </xf>
    <xf numFmtId="4" fontId="10" fillId="0" borderId="37" xfId="0" applyNumberFormat="1" applyFont="1" applyBorder="1" applyAlignment="1">
      <alignment horizontal="center" vertical="top" wrapText="1"/>
    </xf>
    <xf numFmtId="4" fontId="10" fillId="0" borderId="28" xfId="0" applyNumberFormat="1" applyFont="1" applyBorder="1" applyAlignment="1">
      <alignment horizontal="center" vertical="top" wrapText="1"/>
    </xf>
    <xf numFmtId="4" fontId="10" fillId="0" borderId="39" xfId="0" applyNumberFormat="1" applyFont="1" applyBorder="1" applyAlignment="1">
      <alignment horizontal="center" vertical="top" wrapText="1"/>
    </xf>
    <xf numFmtId="4" fontId="10" fillId="0" borderId="38" xfId="0" applyNumberFormat="1" applyFont="1" applyBorder="1" applyAlignment="1">
      <alignment horizontal="center" vertical="top" wrapText="1"/>
    </xf>
    <xf numFmtId="0" fontId="10" fillId="0" borderId="32" xfId="8" applyNumberFormat="1" applyFont="1" applyFill="1" applyBorder="1" applyAlignment="1">
      <alignment horizontal="center" vertical="top" wrapText="1"/>
    </xf>
    <xf numFmtId="0" fontId="10" fillId="0" borderId="45" xfId="8" applyNumberFormat="1" applyFont="1" applyFill="1" applyBorder="1" applyAlignment="1">
      <alignment horizontal="center" vertical="top" wrapText="1"/>
    </xf>
    <xf numFmtId="0" fontId="10" fillId="0" borderId="37" xfId="8" applyNumberFormat="1" applyFont="1" applyFill="1" applyBorder="1" applyAlignment="1">
      <alignment horizontal="center" vertical="top" wrapText="1"/>
    </xf>
    <xf numFmtId="4" fontId="10" fillId="0" borderId="52" xfId="0" applyNumberFormat="1" applyFont="1" applyBorder="1" applyAlignment="1">
      <alignment horizontal="center" vertical="top" wrapText="1"/>
    </xf>
    <xf numFmtId="4" fontId="12" fillId="7" borderId="47" xfId="0" applyNumberFormat="1" applyFont="1" applyFill="1" applyBorder="1" applyAlignment="1">
      <alignment horizontal="center" vertical="top" wrapText="1"/>
    </xf>
    <xf numFmtId="4" fontId="10" fillId="0" borderId="47" xfId="0" applyNumberFormat="1" applyFont="1" applyBorder="1" applyAlignment="1">
      <alignment horizontal="center" vertical="top" wrapText="1"/>
    </xf>
    <xf numFmtId="4" fontId="10" fillId="0" borderId="43" xfId="0" applyNumberFormat="1" applyFont="1" applyBorder="1" applyAlignment="1">
      <alignment horizontal="center" vertical="top" wrapText="1"/>
    </xf>
    <xf numFmtId="0" fontId="11" fillId="0" borderId="0" xfId="0" applyFont="1" applyAlignment="1">
      <alignment horizontal="center" vertical="top" wrapText="1"/>
    </xf>
    <xf numFmtId="4" fontId="12" fillId="0" borderId="0" xfId="0" applyNumberFormat="1" applyFont="1" applyAlignment="1">
      <alignment horizontal="center" vertical="top" wrapText="1"/>
    </xf>
    <xf numFmtId="0" fontId="12" fillId="0" borderId="0" xfId="0" applyFont="1" applyAlignment="1">
      <alignment horizontal="center" vertical="top"/>
    </xf>
    <xf numFmtId="0" fontId="13" fillId="0" borderId="0" xfId="0" applyFont="1" applyAlignment="1">
      <alignment horizontal="center" vertical="top"/>
    </xf>
    <xf numFmtId="0" fontId="12" fillId="0" borderId="1" xfId="0" applyFont="1" applyBorder="1" applyAlignment="1">
      <alignment horizontal="center" vertical="top" wrapText="1"/>
    </xf>
    <xf numFmtId="0" fontId="11" fillId="0" borderId="1" xfId="0" applyFont="1" applyBorder="1" applyAlignment="1">
      <alignment horizontal="center" vertical="top"/>
    </xf>
    <xf numFmtId="164" fontId="11" fillId="0" borderId="1" xfId="8" applyNumberFormat="1" applyFont="1" applyFill="1" applyBorder="1" applyAlignment="1">
      <alignment horizontal="center" vertical="top"/>
    </xf>
    <xf numFmtId="165" fontId="11" fillId="0" borderId="1" xfId="8" applyNumberFormat="1" applyFont="1" applyFill="1" applyBorder="1" applyAlignment="1">
      <alignment horizontal="center" vertical="top"/>
    </xf>
    <xf numFmtId="0" fontId="11" fillId="0" borderId="33" xfId="0" applyFont="1" applyBorder="1" applyAlignment="1">
      <alignment horizontal="center" vertical="top"/>
    </xf>
    <xf numFmtId="165" fontId="11" fillId="0" borderId="33" xfId="8" applyNumberFormat="1" applyFont="1" applyFill="1" applyBorder="1" applyAlignment="1">
      <alignment horizontal="center" vertical="top"/>
    </xf>
    <xf numFmtId="164" fontId="11" fillId="0" borderId="33" xfId="8" applyNumberFormat="1" applyFont="1" applyFill="1" applyBorder="1" applyAlignment="1">
      <alignment horizontal="center" vertical="top"/>
    </xf>
    <xf numFmtId="0" fontId="11" fillId="0" borderId="20" xfId="0" applyFont="1" applyBorder="1" applyAlignment="1">
      <alignment horizontal="center" vertical="top"/>
    </xf>
    <xf numFmtId="165" fontId="11" fillId="0" borderId="20" xfId="8" applyNumberFormat="1" applyFont="1" applyFill="1" applyBorder="1" applyAlignment="1">
      <alignment horizontal="center" vertical="top"/>
    </xf>
    <xf numFmtId="164" fontId="11" fillId="0" borderId="20" xfId="8" applyNumberFormat="1" applyFont="1" applyFill="1" applyBorder="1" applyAlignment="1">
      <alignment horizontal="center" vertical="top"/>
    </xf>
    <xf numFmtId="166" fontId="11" fillId="0" borderId="1" xfId="0" applyNumberFormat="1" applyFont="1" applyBorder="1" applyAlignment="1">
      <alignment horizontal="center" vertical="top"/>
    </xf>
    <xf numFmtId="9" fontId="11" fillId="0" borderId="1" xfId="9" applyFont="1" applyFill="1" applyBorder="1" applyAlignment="1">
      <alignment horizontal="center" vertical="top"/>
    </xf>
    <xf numFmtId="1" fontId="11"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34" xfId="0" applyFont="1" applyBorder="1" applyAlignment="1">
      <alignment horizontal="center" vertical="top"/>
    </xf>
    <xf numFmtId="165" fontId="11" fillId="0" borderId="34" xfId="8" applyNumberFormat="1" applyFont="1" applyFill="1" applyBorder="1" applyAlignment="1">
      <alignment horizontal="center" vertical="top"/>
    </xf>
    <xf numFmtId="164" fontId="11" fillId="0" borderId="34" xfId="8" applyNumberFormat="1" applyFont="1" applyFill="1" applyBorder="1" applyAlignment="1">
      <alignment horizontal="center" vertical="top"/>
    </xf>
    <xf numFmtId="164" fontId="11" fillId="0" borderId="20" xfId="0" applyNumberFormat="1" applyFont="1" applyBorder="1" applyAlignment="1">
      <alignment horizontal="center" vertical="top"/>
    </xf>
    <xf numFmtId="164" fontId="11" fillId="0" borderId="33" xfId="0" applyNumberFormat="1" applyFont="1" applyBorder="1" applyAlignment="1">
      <alignment horizontal="center" vertical="top"/>
    </xf>
    <xf numFmtId="0" fontId="16" fillId="0" borderId="55" xfId="0" applyFont="1" applyBorder="1" applyAlignment="1">
      <alignment horizontal="center" vertical="top" wrapText="1"/>
    </xf>
    <xf numFmtId="0" fontId="16" fillId="0" borderId="56" xfId="0" applyFont="1" applyBorder="1" applyAlignment="1">
      <alignment horizontal="center" vertical="top" wrapText="1"/>
    </xf>
    <xf numFmtId="0" fontId="16" fillId="0" borderId="57" xfId="0" applyFont="1" applyBorder="1" applyAlignment="1">
      <alignment horizontal="center" vertical="top" wrapText="1"/>
    </xf>
    <xf numFmtId="0" fontId="16" fillId="0" borderId="58" xfId="0" applyFont="1" applyBorder="1" applyAlignment="1">
      <alignment horizontal="center" vertical="top" wrapText="1"/>
    </xf>
    <xf numFmtId="0" fontId="9" fillId="0" borderId="28" xfId="0" applyFont="1" applyBorder="1" applyAlignment="1">
      <alignment horizontal="center" vertical="top" wrapText="1"/>
    </xf>
    <xf numFmtId="0" fontId="9" fillId="0" borderId="63" xfId="0" applyFont="1" applyBorder="1" applyAlignment="1">
      <alignment horizontal="center" vertical="top" wrapText="1"/>
    </xf>
    <xf numFmtId="0" fontId="18" fillId="0" borderId="0" xfId="0" applyFont="1" applyAlignment="1">
      <alignment vertical="top"/>
    </xf>
    <xf numFmtId="0" fontId="20" fillId="0" borderId="0" xfId="10" applyFont="1" applyAlignment="1">
      <alignment horizontal="center" vertical="top"/>
    </xf>
    <xf numFmtId="0" fontId="21" fillId="0" borderId="0" xfId="0" applyFont="1" applyAlignment="1">
      <alignment vertical="top"/>
    </xf>
    <xf numFmtId="0" fontId="22" fillId="0" borderId="0" xfId="0" applyFont="1" applyAlignment="1">
      <alignment vertical="top"/>
    </xf>
    <xf numFmtId="167" fontId="23" fillId="0" borderId="0" xfId="11" applyNumberFormat="1" applyFont="1" applyAlignment="1">
      <alignment horizontal="center" vertical="top"/>
    </xf>
    <xf numFmtId="15" fontId="23" fillId="0" borderId="0" xfId="11" quotePrefix="1" applyNumberFormat="1" applyFont="1" applyAlignment="1">
      <alignment horizontal="center" vertical="top"/>
    </xf>
    <xf numFmtId="0" fontId="16" fillId="0" borderId="0" xfId="11" applyFont="1" applyAlignment="1">
      <alignment vertical="top"/>
    </xf>
    <xf numFmtId="0" fontId="24" fillId="0" borderId="0" xfId="1" applyFont="1" applyAlignment="1" applyProtection="1">
      <alignment horizontal="left"/>
    </xf>
    <xf numFmtId="0" fontId="11"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7" fillId="0" borderId="0" xfId="0" applyFont="1" applyAlignment="1">
      <alignment vertical="top"/>
    </xf>
    <xf numFmtId="0" fontId="24" fillId="0" borderId="0" xfId="1" applyFont="1" applyFill="1" applyAlignment="1" applyProtection="1">
      <alignment vertical="top"/>
    </xf>
    <xf numFmtId="0" fontId="1" fillId="0" borderId="0" xfId="1" applyFill="1" applyAlignment="1" applyProtection="1">
      <alignment vertical="top"/>
    </xf>
    <xf numFmtId="0" fontId="13" fillId="0" borderId="0" xfId="0" applyFont="1" applyAlignment="1">
      <alignment vertical="top"/>
    </xf>
    <xf numFmtId="0" fontId="1" fillId="0" borderId="0" xfId="1" applyAlignment="1">
      <alignment horizontal="left" vertical="center"/>
    </xf>
    <xf numFmtId="4" fontId="12" fillId="0" borderId="64" xfId="0" applyNumberFormat="1" applyFont="1" applyBorder="1" applyAlignment="1">
      <alignment horizontal="center" vertical="top" wrapText="1"/>
    </xf>
    <xf numFmtId="4" fontId="10" fillId="0" borderId="65" xfId="0" applyNumberFormat="1" applyFont="1" applyBorder="1" applyAlignment="1">
      <alignment horizontal="center" vertical="top" wrapText="1"/>
    </xf>
    <xf numFmtId="0" fontId="1" fillId="0" borderId="0" xfId="1" applyBorder="1" applyAlignment="1">
      <alignment horizontal="left" vertical="center"/>
    </xf>
    <xf numFmtId="0" fontId="0" fillId="0" borderId="0" xfId="0" applyAlignment="1">
      <alignment horizontal="left" vertical="center"/>
    </xf>
    <xf numFmtId="0" fontId="12" fillId="0" borderId="18" xfId="0" applyFont="1" applyBorder="1" applyAlignment="1">
      <alignment horizontal="center" vertical="center" wrapText="1"/>
    </xf>
    <xf numFmtId="3" fontId="9" fillId="3" borderId="0" xfId="7" applyNumberFormat="1" applyFont="1" applyFill="1" applyAlignment="1">
      <alignment vertical="top"/>
    </xf>
    <xf numFmtId="0" fontId="12" fillId="0" borderId="66" xfId="0" applyFont="1" applyBorder="1" applyAlignment="1">
      <alignment vertical="top"/>
    </xf>
    <xf numFmtId="3" fontId="10" fillId="0" borderId="66" xfId="0" applyNumberFormat="1" applyFont="1" applyBorder="1" applyAlignment="1">
      <alignment vertical="top"/>
    </xf>
    <xf numFmtId="0" fontId="12" fillId="0" borderId="0" xfId="0" applyFont="1" applyAlignment="1">
      <alignment vertical="top"/>
    </xf>
    <xf numFmtId="3" fontId="10" fillId="0" borderId="0" xfId="0" applyNumberFormat="1" applyFont="1" applyAlignment="1">
      <alignment vertical="top"/>
    </xf>
    <xf numFmtId="0" fontId="10" fillId="0" borderId="0" xfId="0" applyFont="1" applyAlignment="1">
      <alignment vertical="top"/>
    </xf>
    <xf numFmtId="0" fontId="12" fillId="0" borderId="18" xfId="0" applyFont="1" applyBorder="1" applyAlignment="1">
      <alignment vertical="top"/>
    </xf>
    <xf numFmtId="0" fontId="10" fillId="0" borderId="18" xfId="0" applyFont="1" applyBorder="1" applyAlignment="1">
      <alignment vertical="top"/>
    </xf>
    <xf numFmtId="3" fontId="10" fillId="0" borderId="18" xfId="0" applyNumberFormat="1" applyFont="1" applyBorder="1" applyAlignment="1">
      <alignment vertical="top"/>
    </xf>
    <xf numFmtId="0" fontId="9" fillId="0" borderId="25" xfId="0" applyFont="1" applyBorder="1" applyAlignment="1">
      <alignment vertical="top" wrapText="1"/>
    </xf>
    <xf numFmtId="0" fontId="9" fillId="0" borderId="28" xfId="0" applyFont="1" applyBorder="1" applyAlignment="1">
      <alignment vertical="top" wrapText="1"/>
    </xf>
    <xf numFmtId="0" fontId="9" fillId="0" borderId="62" xfId="0" applyFont="1" applyBorder="1" applyAlignment="1">
      <alignment vertical="top" wrapText="1"/>
    </xf>
    <xf numFmtId="0" fontId="9" fillId="0" borderId="63" xfId="0" applyFont="1" applyBorder="1" applyAlignment="1">
      <alignment vertical="top" wrapText="1"/>
    </xf>
    <xf numFmtId="0" fontId="9" fillId="0" borderId="17" xfId="0" applyFont="1" applyBorder="1" applyAlignment="1">
      <alignment vertical="top" wrapText="1"/>
    </xf>
    <xf numFmtId="0" fontId="16" fillId="0" borderId="1" xfId="0" applyFont="1" applyBorder="1" applyAlignment="1">
      <alignment horizontal="center" vertical="top" wrapText="1"/>
    </xf>
    <xf numFmtId="0" fontId="2" fillId="0" borderId="0" xfId="0" applyFont="1"/>
    <xf numFmtId="0" fontId="28" fillId="0" borderId="0" xfId="0" applyFont="1" applyAlignment="1">
      <alignment wrapText="1"/>
    </xf>
    <xf numFmtId="0" fontId="28" fillId="0" borderId="0" xfId="0" applyFont="1"/>
    <xf numFmtId="1" fontId="2" fillId="0" borderId="0" xfId="0" applyNumberFormat="1" applyFont="1"/>
    <xf numFmtId="0" fontId="29"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xf numFmtId="9" fontId="28" fillId="0" borderId="1" xfId="0" applyNumberFormat="1" applyFont="1" applyBorder="1"/>
    <xf numFmtId="0" fontId="28" fillId="0" borderId="18" xfId="0" applyFont="1" applyBorder="1"/>
    <xf numFmtId="0" fontId="28" fillId="0" borderId="25" xfId="0" applyFont="1" applyBorder="1" applyAlignment="1">
      <alignment wrapText="1"/>
    </xf>
    <xf numFmtId="0" fontId="28" fillId="0" borderId="1" xfId="0" applyFont="1" applyBorder="1" applyAlignment="1">
      <alignment wrapText="1"/>
    </xf>
    <xf numFmtId="0" fontId="28" fillId="0" borderId="20" xfId="0" applyFont="1" applyBorder="1"/>
    <xf numFmtId="9" fontId="28" fillId="0" borderId="28" xfId="0" applyNumberFormat="1" applyFont="1" applyBorder="1"/>
    <xf numFmtId="0" fontId="28" fillId="0" borderId="28" xfId="0" applyFont="1" applyBorder="1"/>
    <xf numFmtId="0" fontId="28" fillId="0" borderId="27" xfId="0" applyFont="1" applyBorder="1"/>
    <xf numFmtId="0" fontId="28" fillId="0" borderId="26" xfId="0" applyFont="1" applyBorder="1"/>
    <xf numFmtId="9" fontId="28" fillId="0" borderId="25" xfId="0" applyNumberFormat="1" applyFont="1" applyBorder="1"/>
    <xf numFmtId="3" fontId="28" fillId="0" borderId="1" xfId="0" applyNumberFormat="1" applyFont="1" applyBorder="1"/>
    <xf numFmtId="1" fontId="2" fillId="0" borderId="20" xfId="0" applyNumberFormat="1" applyFont="1" applyBorder="1"/>
    <xf numFmtId="0" fontId="28" fillId="0" borderId="1" xfId="0" applyFont="1" applyBorder="1" applyAlignment="1">
      <alignment horizontal="right"/>
    </xf>
    <xf numFmtId="9" fontId="28" fillId="0" borderId="0" xfId="0" applyNumberFormat="1" applyFont="1"/>
    <xf numFmtId="3" fontId="28" fillId="0" borderId="0" xfId="0" applyNumberFormat="1" applyFont="1"/>
    <xf numFmtId="9" fontId="28" fillId="0" borderId="20" xfId="0" applyNumberFormat="1" applyFont="1" applyBorder="1"/>
    <xf numFmtId="0" fontId="28" fillId="0" borderId="2" xfId="0" applyFont="1" applyBorder="1" applyAlignment="1">
      <alignment horizontal="right"/>
    </xf>
    <xf numFmtId="0" fontId="28" fillId="0" borderId="20" xfId="0" applyFont="1" applyBorder="1" applyAlignment="1">
      <alignment wrapText="1"/>
    </xf>
    <xf numFmtId="0" fontId="28" fillId="0" borderId="28" xfId="0" applyFont="1" applyBorder="1" applyAlignment="1">
      <alignment horizontal="right"/>
    </xf>
    <xf numFmtId="0" fontId="2" fillId="0" borderId="1" xfId="0" applyFont="1" applyBorder="1"/>
    <xf numFmtId="0" fontId="28" fillId="0" borderId="0" xfId="0" applyFont="1" applyAlignment="1">
      <alignment horizontal="right"/>
    </xf>
    <xf numFmtId="0" fontId="29" fillId="0" borderId="0" xfId="0" applyFont="1" applyAlignment="1">
      <alignment vertical="center"/>
    </xf>
    <xf numFmtId="0" fontId="28" fillId="0" borderId="0" xfId="0" applyFont="1" applyAlignment="1">
      <alignment horizontal="center"/>
    </xf>
    <xf numFmtId="0" fontId="28" fillId="0" borderId="35" xfId="0" applyFont="1" applyBorder="1" applyAlignment="1">
      <alignment wrapText="1"/>
    </xf>
    <xf numFmtId="0" fontId="2" fillId="0" borderId="2" xfId="0" applyFont="1" applyBorder="1" applyAlignment="1">
      <alignment wrapText="1"/>
    </xf>
    <xf numFmtId="0" fontId="29" fillId="0" borderId="77" xfId="0" applyFont="1" applyBorder="1" applyAlignment="1">
      <alignment horizontal="center" vertical="center"/>
    </xf>
    <xf numFmtId="0" fontId="28" fillId="0" borderId="78" xfId="0" applyFont="1" applyBorder="1" applyAlignment="1">
      <alignment horizontal="center" vertical="center"/>
    </xf>
    <xf numFmtId="0" fontId="28" fillId="0" borderId="78"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68" xfId="0" applyFont="1" applyBorder="1"/>
    <xf numFmtId="0" fontId="28" fillId="0" borderId="69" xfId="0" applyFont="1" applyBorder="1"/>
    <xf numFmtId="0" fontId="28" fillId="0" borderId="69" xfId="0" applyFont="1" applyBorder="1" applyAlignment="1">
      <alignment horizontal="right"/>
    </xf>
    <xf numFmtId="9" fontId="28" fillId="0" borderId="69" xfId="0" applyNumberFormat="1" applyFont="1" applyBorder="1"/>
    <xf numFmtId="6" fontId="28" fillId="0" borderId="69" xfId="0" applyNumberFormat="1" applyFont="1" applyBorder="1" applyAlignment="1">
      <alignment horizontal="right"/>
    </xf>
    <xf numFmtId="0" fontId="28" fillId="0" borderId="70" xfId="0" applyFont="1" applyBorder="1"/>
    <xf numFmtId="1" fontId="28" fillId="0" borderId="70" xfId="0" applyNumberFormat="1" applyFont="1" applyBorder="1"/>
    <xf numFmtId="1" fontId="28" fillId="0" borderId="71" xfId="0" applyNumberFormat="1" applyFont="1" applyBorder="1"/>
    <xf numFmtId="0" fontId="28" fillId="0" borderId="38" xfId="0" applyFont="1" applyBorder="1"/>
    <xf numFmtId="6" fontId="28" fillId="0" borderId="28" xfId="0" applyNumberFormat="1" applyFont="1" applyBorder="1" applyAlignment="1">
      <alignment horizontal="right"/>
    </xf>
    <xf numFmtId="1" fontId="28" fillId="0" borderId="1" xfId="0" applyNumberFormat="1" applyFont="1" applyBorder="1"/>
    <xf numFmtId="1" fontId="28" fillId="0" borderId="72" xfId="0" applyNumberFormat="1" applyFont="1" applyBorder="1"/>
    <xf numFmtId="0" fontId="28" fillId="0" borderId="73" xfId="0" applyFont="1" applyBorder="1"/>
    <xf numFmtId="0" fontId="28" fillId="0" borderId="74" xfId="0" applyFont="1" applyBorder="1"/>
    <xf numFmtId="0" fontId="28" fillId="0" borderId="74" xfId="0" applyFont="1" applyBorder="1" applyAlignment="1">
      <alignment horizontal="right"/>
    </xf>
    <xf numFmtId="9" fontId="28" fillId="0" borderId="74" xfId="0" applyNumberFormat="1" applyFont="1" applyBorder="1"/>
    <xf numFmtId="6" fontId="28" fillId="0" borderId="74" xfId="0" applyNumberFormat="1" applyFont="1" applyBorder="1" applyAlignment="1">
      <alignment horizontal="right"/>
    </xf>
    <xf numFmtId="0" fontId="28" fillId="0" borderId="75" xfId="0" applyFont="1" applyBorder="1"/>
    <xf numFmtId="1" fontId="28" fillId="0" borderId="75" xfId="0" applyNumberFormat="1" applyFont="1" applyBorder="1"/>
    <xf numFmtId="1" fontId="28" fillId="0" borderId="76" xfId="0" applyNumberFormat="1" applyFont="1" applyBorder="1"/>
    <xf numFmtId="0" fontId="29" fillId="0" borderId="68" xfId="0" applyFont="1" applyBorder="1" applyAlignment="1">
      <alignment horizontal="center" vertical="center"/>
    </xf>
    <xf numFmtId="0" fontId="28" fillId="0" borderId="70" xfId="0" applyFont="1" applyBorder="1" applyAlignment="1">
      <alignment horizontal="center" vertical="center"/>
    </xf>
    <xf numFmtId="0" fontId="28" fillId="0" borderId="70"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83" xfId="0" applyFont="1" applyBorder="1"/>
    <xf numFmtId="0" fontId="28" fillId="0" borderId="72" xfId="0" applyFont="1" applyBorder="1"/>
    <xf numFmtId="0" fontId="28" fillId="0" borderId="84" xfId="0" applyFont="1" applyBorder="1"/>
    <xf numFmtId="0" fontId="28" fillId="6" borderId="75" xfId="0" applyFont="1" applyFill="1" applyBorder="1"/>
    <xf numFmtId="9" fontId="28" fillId="6" borderId="75" xfId="0" applyNumberFormat="1" applyFont="1" applyFill="1" applyBorder="1"/>
    <xf numFmtId="0" fontId="28" fillId="0" borderId="76" xfId="0" applyFont="1" applyBorder="1"/>
    <xf numFmtId="0" fontId="28" fillId="0" borderId="51" xfId="0" applyFont="1" applyBorder="1"/>
    <xf numFmtId="0" fontId="28" fillId="0" borderId="71" xfId="0" applyFont="1" applyBorder="1"/>
    <xf numFmtId="0" fontId="28" fillId="0" borderId="85" xfId="0" applyFont="1" applyBorder="1"/>
    <xf numFmtId="0" fontId="28" fillId="0" borderId="40" xfId="0" applyFont="1" applyBorder="1"/>
    <xf numFmtId="0" fontId="28" fillId="0" borderId="42" xfId="0" applyFont="1" applyBorder="1"/>
    <xf numFmtId="0" fontId="28" fillId="0" borderId="86" xfId="0" applyFont="1" applyBorder="1"/>
    <xf numFmtId="0" fontId="28" fillId="0" borderId="87" xfId="0" applyFont="1" applyBorder="1"/>
    <xf numFmtId="0" fontId="28" fillId="0" borderId="88" xfId="0" applyFont="1" applyBorder="1"/>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0" fontId="28" fillId="0" borderId="3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8" xfId="0" applyFont="1" applyBorder="1" applyAlignment="1">
      <alignment horizontal="right" wrapText="1"/>
    </xf>
    <xf numFmtId="0" fontId="28" fillId="0" borderId="89" xfId="0" applyFont="1" applyBorder="1" applyAlignment="1">
      <alignment horizontal="center" vertical="center" wrapText="1"/>
    </xf>
    <xf numFmtId="0" fontId="0" fillId="0" borderId="1" xfId="0" applyBorder="1"/>
    <xf numFmtId="9" fontId="28" fillId="0" borderId="1" xfId="0" applyNumberFormat="1" applyFont="1" applyBorder="1" applyAlignment="1">
      <alignment wrapText="1"/>
    </xf>
    <xf numFmtId="0" fontId="28" fillId="0" borderId="31" xfId="0" applyFont="1" applyBorder="1" applyAlignment="1">
      <alignment horizontal="center" vertical="center" wrapText="1"/>
    </xf>
    <xf numFmtId="168" fontId="28" fillId="0" borderId="1" xfId="0" applyNumberFormat="1" applyFont="1" applyBorder="1" applyAlignment="1">
      <alignment wrapText="1"/>
    </xf>
    <xf numFmtId="1" fontId="2" fillId="0" borderId="1" xfId="0" applyNumberFormat="1" applyFont="1" applyBorder="1"/>
    <xf numFmtId="0" fontId="13" fillId="3" borderId="0" xfId="0" applyFont="1" applyFill="1" applyAlignment="1">
      <alignment horizontal="left" vertical="center"/>
    </xf>
    <xf numFmtId="0" fontId="13" fillId="0" borderId="0" xfId="0" applyFont="1" applyAlignment="1">
      <alignment horizontal="left" vertical="center"/>
    </xf>
    <xf numFmtId="0" fontId="13" fillId="4" borderId="0" xfId="0" applyFont="1" applyFill="1" applyAlignment="1">
      <alignment vertical="center" wrapText="1"/>
    </xf>
    <xf numFmtId="0" fontId="14" fillId="3" borderId="0" xfId="0" applyFont="1" applyFill="1" applyAlignment="1">
      <alignment vertical="center" wrapText="1"/>
    </xf>
    <xf numFmtId="0" fontId="12" fillId="4" borderId="0" xfId="0" applyFont="1" applyFill="1" applyAlignment="1">
      <alignment vertical="center" wrapText="1"/>
    </xf>
    <xf numFmtId="0" fontId="6" fillId="3" borderId="0" xfId="0" applyFont="1" applyFill="1" applyAlignment="1">
      <alignment vertical="center" wrapText="1"/>
    </xf>
    <xf numFmtId="0" fontId="10" fillId="0" borderId="1" xfId="0" applyFont="1" applyBorder="1" applyAlignment="1">
      <alignment horizontal="center" vertical="top"/>
    </xf>
    <xf numFmtId="0" fontId="0" fillId="0" borderId="1" xfId="0" applyBorder="1" applyAlignment="1">
      <alignment horizontal="center"/>
    </xf>
    <xf numFmtId="4" fontId="10" fillId="0" borderId="0" xfId="0" applyNumberFormat="1" applyFont="1" applyAlignment="1">
      <alignment horizontal="center" vertical="top" wrapText="1"/>
    </xf>
    <xf numFmtId="4" fontId="12" fillId="0" borderId="90" xfId="0" applyNumberFormat="1" applyFont="1" applyBorder="1" applyAlignment="1">
      <alignment horizontal="center" vertical="top" wrapText="1"/>
    </xf>
    <xf numFmtId="0" fontId="10" fillId="0" borderId="0" xfId="0" applyFont="1" applyAlignment="1">
      <alignment horizontal="center" vertical="top" wrapText="1"/>
    </xf>
    <xf numFmtId="0" fontId="10" fillId="0" borderId="91" xfId="0" applyFont="1" applyBorder="1" applyAlignment="1">
      <alignment horizontal="center" vertical="top" wrapText="1"/>
    </xf>
    <xf numFmtId="4" fontId="10" fillId="0" borderId="92" xfId="0" applyNumberFormat="1" applyFont="1" applyBorder="1" applyAlignment="1">
      <alignment horizontal="center" vertical="top" wrapText="1"/>
    </xf>
    <xf numFmtId="4" fontId="10" fillId="0" borderId="54" xfId="0" applyNumberFormat="1" applyFont="1" applyBorder="1" applyAlignment="1">
      <alignment horizontal="center" vertical="top" wrapText="1"/>
    </xf>
    <xf numFmtId="4" fontId="10" fillId="0" borderId="93" xfId="0" applyNumberFormat="1" applyFont="1" applyBorder="1" applyAlignment="1">
      <alignment horizontal="center" vertical="top" wrapText="1"/>
    </xf>
    <xf numFmtId="4" fontId="10" fillId="0" borderId="94" xfId="0" applyNumberFormat="1" applyFont="1" applyBorder="1" applyAlignment="1">
      <alignment horizontal="center" vertical="top" wrapText="1"/>
    </xf>
    <xf numFmtId="0" fontId="10" fillId="0" borderId="94" xfId="8" applyNumberFormat="1" applyFont="1" applyFill="1" applyBorder="1" applyAlignment="1">
      <alignment horizontal="center" vertical="top" wrapText="1"/>
    </xf>
    <xf numFmtId="4" fontId="10" fillId="0" borderId="95" xfId="0" applyNumberFormat="1" applyFont="1" applyBorder="1" applyAlignment="1">
      <alignment horizontal="center" vertical="top" wrapText="1"/>
    </xf>
    <xf numFmtId="4" fontId="12" fillId="7" borderId="95" xfId="0" applyNumberFormat="1" applyFont="1" applyFill="1" applyBorder="1" applyAlignment="1">
      <alignment horizontal="center" vertical="top" wrapText="1"/>
    </xf>
    <xf numFmtId="4" fontId="12" fillId="0" borderId="96" xfId="0" applyNumberFormat="1" applyFont="1" applyBorder="1" applyAlignment="1">
      <alignment horizontal="center" vertical="top" wrapText="1"/>
    </xf>
    <xf numFmtId="4" fontId="12" fillId="0" borderId="97" xfId="0" applyNumberFormat="1" applyFont="1" applyBorder="1" applyAlignment="1">
      <alignment horizontal="center" vertical="top" wrapText="1"/>
    </xf>
    <xf numFmtId="4" fontId="12" fillId="0" borderId="50" xfId="0" applyNumberFormat="1" applyFont="1" applyBorder="1" applyAlignment="1">
      <alignment horizontal="center" vertical="top" wrapText="1"/>
    </xf>
    <xf numFmtId="4" fontId="12" fillId="0" borderId="98" xfId="0" applyNumberFormat="1" applyFont="1" applyBorder="1" applyAlignment="1">
      <alignment horizontal="center" vertical="top" wrapText="1"/>
    </xf>
    <xf numFmtId="4" fontId="10" fillId="0" borderId="30" xfId="0" applyNumberFormat="1" applyFont="1" applyBorder="1" applyAlignment="1">
      <alignment horizontal="center" vertical="top" wrapText="1"/>
    </xf>
    <xf numFmtId="0" fontId="10" fillId="0" borderId="28" xfId="8" applyNumberFormat="1" applyFont="1" applyFill="1" applyBorder="1" applyAlignment="1">
      <alignment horizontal="center" vertical="top" wrapText="1"/>
    </xf>
    <xf numFmtId="4" fontId="10" fillId="0" borderId="99" xfId="0" applyNumberFormat="1" applyFont="1" applyBorder="1" applyAlignment="1">
      <alignment horizontal="center"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4" fontId="10" fillId="0" borderId="41" xfId="0" applyNumberFormat="1" applyFont="1" applyBorder="1" applyAlignment="1">
      <alignment horizontal="center" vertical="top" wrapText="1"/>
    </xf>
    <xf numFmtId="4" fontId="10" fillId="0" borderId="42" xfId="0" applyNumberFormat="1" applyFont="1" applyBorder="1" applyAlignment="1">
      <alignment horizontal="center" vertical="top" wrapText="1"/>
    </xf>
    <xf numFmtId="4" fontId="10" fillId="0" borderId="46" xfId="0" applyNumberFormat="1" applyFont="1" applyBorder="1" applyAlignment="1">
      <alignment horizontal="center" vertical="top" wrapText="1"/>
    </xf>
    <xf numFmtId="4" fontId="10" fillId="0" borderId="40" xfId="0" applyNumberFormat="1" applyFont="1" applyBorder="1" applyAlignment="1">
      <alignment horizontal="center" vertical="top" wrapText="1"/>
    </xf>
    <xf numFmtId="0" fontId="11" fillId="0" borderId="19" xfId="0" applyFont="1" applyBorder="1" applyAlignment="1">
      <alignment horizontal="center" vertical="top"/>
    </xf>
    <xf numFmtId="0" fontId="9" fillId="0" borderId="19" xfId="0" applyFont="1" applyBorder="1" applyAlignment="1">
      <alignment vertical="top" wrapText="1"/>
    </xf>
    <xf numFmtId="0" fontId="9" fillId="0" borderId="29" xfId="0" applyFont="1" applyBorder="1" applyAlignment="1">
      <alignment vertical="top" wrapText="1"/>
    </xf>
    <xf numFmtId="0" fontId="9" fillId="0" borderId="59" xfId="0" applyFont="1" applyBorder="1" applyAlignment="1">
      <alignment vertical="top" wrapText="1"/>
    </xf>
    <xf numFmtId="0" fontId="9" fillId="0" borderId="60" xfId="0" applyFont="1" applyBorder="1" applyAlignment="1">
      <alignment vertical="top" wrapText="1"/>
    </xf>
    <xf numFmtId="0" fontId="9" fillId="0" borderId="61" xfId="0" applyFont="1" applyBorder="1" applyAlignment="1">
      <alignment vertical="top" wrapText="1"/>
    </xf>
    <xf numFmtId="9" fontId="28" fillId="0" borderId="81" xfId="0" applyNumberFormat="1" applyFont="1" applyBorder="1" applyAlignment="1">
      <alignment vertical="center"/>
    </xf>
    <xf numFmtId="9" fontId="28" fillId="0" borderId="100" xfId="0" applyNumberFormat="1" applyFont="1" applyBorder="1" applyAlignment="1">
      <alignment vertical="center"/>
    </xf>
    <xf numFmtId="3" fontId="28" fillId="0" borderId="67" xfId="0" applyNumberFormat="1" applyFont="1" applyBorder="1" applyAlignment="1">
      <alignment vertical="center"/>
    </xf>
    <xf numFmtId="164" fontId="11" fillId="0" borderId="19" xfId="8" applyNumberFormat="1" applyFont="1" applyFill="1" applyBorder="1" applyAlignment="1">
      <alignment vertical="top"/>
    </xf>
    <xf numFmtId="164" fontId="11" fillId="0" borderId="29" xfId="8" applyNumberFormat="1" applyFont="1" applyFill="1" applyBorder="1" applyAlignment="1">
      <alignment vertical="top"/>
    </xf>
    <xf numFmtId="164" fontId="11" fillId="0" borderId="20" xfId="8" applyNumberFormat="1" applyFont="1" applyFill="1" applyBorder="1" applyAlignment="1">
      <alignment vertical="top"/>
    </xf>
    <xf numFmtId="0" fontId="11" fillId="0" borderId="19" xfId="0" applyFont="1" applyBorder="1" applyAlignment="1">
      <alignment vertical="top" wrapText="1"/>
    </xf>
    <xf numFmtId="0" fontId="11" fillId="0" borderId="29" xfId="0" applyFont="1" applyBorder="1" applyAlignment="1">
      <alignment vertical="top"/>
    </xf>
    <xf numFmtId="0" fontId="11" fillId="0" borderId="20" xfId="0" applyFont="1" applyBorder="1" applyAlignment="1">
      <alignment vertical="top"/>
    </xf>
    <xf numFmtId="3" fontId="10" fillId="0" borderId="30" xfId="0" applyNumberFormat="1" applyFont="1" applyBorder="1" applyAlignment="1">
      <alignment horizontal="center" vertical="top" wrapText="1"/>
    </xf>
    <xf numFmtId="3" fontId="10" fillId="0" borderId="93" xfId="0" applyNumberFormat="1" applyFont="1" applyBorder="1" applyAlignment="1">
      <alignment horizontal="center" vertical="top" wrapText="1"/>
    </xf>
    <xf numFmtId="3" fontId="10" fillId="0" borderId="48" xfId="0" applyNumberFormat="1" applyFont="1" applyBorder="1" applyAlignment="1">
      <alignment horizontal="center" vertical="top" wrapText="1"/>
    </xf>
    <xf numFmtId="3" fontId="10" fillId="0" borderId="42" xfId="0" applyNumberFormat="1" applyFont="1" applyBorder="1" applyAlignment="1">
      <alignment horizontal="center" vertical="top" wrapText="1"/>
    </xf>
    <xf numFmtId="3" fontId="10" fillId="0" borderId="39" xfId="0" applyNumberFormat="1" applyFont="1" applyBorder="1" applyAlignment="1">
      <alignment horizontal="center" vertical="top" wrapText="1"/>
    </xf>
    <xf numFmtId="3" fontId="10" fillId="0" borderId="38" xfId="0" applyNumberFormat="1" applyFont="1" applyBorder="1" applyAlignment="1">
      <alignment horizontal="center" vertical="top" wrapText="1"/>
    </xf>
    <xf numFmtId="3" fontId="10" fillId="0" borderId="94" xfId="0" applyNumberFormat="1" applyFont="1" applyBorder="1" applyAlignment="1">
      <alignment horizontal="center" vertical="top" wrapText="1"/>
    </xf>
    <xf numFmtId="3" fontId="10" fillId="0" borderId="28" xfId="0" applyNumberFormat="1" applyFont="1" applyBorder="1" applyAlignment="1">
      <alignment horizontal="center" vertical="top" wrapText="1"/>
    </xf>
    <xf numFmtId="3" fontId="10" fillId="0" borderId="45" xfId="0" applyNumberFormat="1" applyFont="1" applyBorder="1" applyAlignment="1">
      <alignment horizontal="center" vertical="top" wrapText="1"/>
    </xf>
    <xf numFmtId="3" fontId="10" fillId="0" borderId="27" xfId="0" applyNumberFormat="1" applyFont="1" applyBorder="1" applyAlignment="1">
      <alignment horizontal="center" vertical="top" wrapText="1"/>
    </xf>
    <xf numFmtId="3" fontId="10" fillId="0" borderId="41" xfId="0" applyNumberFormat="1" applyFont="1" applyBorder="1" applyAlignment="1">
      <alignment horizontal="center" vertical="top" wrapText="1"/>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0" fillId="0" borderId="0" xfId="0" applyFont="1" applyAlignment="1">
      <alignment horizontal="center" vertical="top"/>
    </xf>
    <xf numFmtId="0" fontId="9" fillId="0" borderId="1" xfId="0" applyFont="1" applyBorder="1" applyAlignment="1">
      <alignment horizontal="center" vertical="top" wrapText="1"/>
    </xf>
    <xf numFmtId="0" fontId="9" fillId="0" borderId="1" xfId="0" quotePrefix="1" applyFont="1" applyBorder="1" applyAlignment="1">
      <alignment horizontal="center" vertical="top" wrapText="1"/>
    </xf>
    <xf numFmtId="0" fontId="8" fillId="4" borderId="1" xfId="0" applyFont="1" applyFill="1" applyBorder="1" applyAlignment="1">
      <alignment horizontal="center" vertical="top" wrapText="1"/>
    </xf>
    <xf numFmtId="0" fontId="10" fillId="0" borderId="1" xfId="0" applyFont="1" applyBorder="1" applyAlignment="1">
      <alignment horizontal="center" vertical="top" wrapText="1"/>
    </xf>
    <xf numFmtId="0" fontId="16" fillId="0" borderId="19" xfId="0" applyFont="1" applyBorder="1" applyAlignment="1">
      <alignment horizontal="center" vertical="top" wrapText="1"/>
    </xf>
    <xf numFmtId="0" fontId="31" fillId="0" borderId="0" xfId="1" applyFont="1" applyAlignment="1" applyProtection="1">
      <alignment horizontal="left"/>
    </xf>
    <xf numFmtId="0" fontId="31" fillId="0" borderId="0" xfId="1" applyFont="1" applyAlignment="1" applyProtection="1"/>
  </cellXfs>
  <cellStyles count="12">
    <cellStyle name="Comma" xfId="8" builtinId="3"/>
    <cellStyle name="Comma 2" xfId="2"/>
    <cellStyle name="Currency 2" xfId="3"/>
    <cellStyle name="Hyperlink" xfId="1" builtinId="8"/>
    <cellStyle name="Normal" xfId="0" builtinId="0"/>
    <cellStyle name="Normal 15" xfId="11"/>
    <cellStyle name="Normal 19" xfId="10"/>
    <cellStyle name="Normal 2" xfId="5"/>
    <cellStyle name="Normal 2 2" xfId="7"/>
    <cellStyle name="Normal 3" xfId="6"/>
    <cellStyle name="Normal 4" xfId="4"/>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438150</xdr:colOff>
      <xdr:row>1</xdr:row>
      <xdr:rowOff>28575</xdr:rowOff>
    </xdr:from>
    <xdr:to>
      <xdr:col>6</xdr:col>
      <xdr:colOff>78105</xdr:colOff>
      <xdr:row>6</xdr:row>
      <xdr:rowOff>28575</xdr:rowOff>
    </xdr:to>
    <xdr:pic>
      <xdr:nvPicPr>
        <xdr:cNvPr id="2" name="Picture 2" descr="IESO logo with tagline, Connecting Today, Powering Tomorrow." title="IESO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4870" y="219075"/>
          <a:ext cx="207835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tabSelected="1" workbookViewId="0"/>
  </sheetViews>
  <sheetFormatPr defaultColWidth="9.109375" defaultRowHeight="13.2" x14ac:dyDescent="0.3"/>
  <cols>
    <col min="1" max="1" width="4.33203125" style="89" customWidth="1"/>
    <col min="2" max="2" width="113" style="89" bestFit="1" customWidth="1"/>
    <col min="3" max="16384" width="9.109375" style="89"/>
  </cols>
  <sheetData>
    <row r="1" spans="1:9" s="81" customFormat="1" ht="15" x14ac:dyDescent="0.3">
      <c r="B1" s="82" t="s">
        <v>0</v>
      </c>
      <c r="D1" s="83"/>
      <c r="H1" s="84"/>
    </row>
    <row r="2" spans="1:9" s="81" customFormat="1" ht="15" x14ac:dyDescent="0.3">
      <c r="B2" s="85" t="s">
        <v>1</v>
      </c>
    </row>
    <row r="3" spans="1:9" s="81" customFormat="1" ht="15" x14ac:dyDescent="0.3">
      <c r="B3" s="86" t="s">
        <v>2</v>
      </c>
    </row>
    <row r="4" spans="1:9" s="81" customFormat="1" ht="15" x14ac:dyDescent="0.3">
      <c r="B4" s="86"/>
    </row>
    <row r="5" spans="1:9" s="81" customFormat="1" ht="15" x14ac:dyDescent="0.3">
      <c r="B5" s="87"/>
    </row>
    <row r="6" spans="1:9" s="81" customFormat="1" ht="15" x14ac:dyDescent="0.25">
      <c r="B6" s="272" t="s">
        <v>3</v>
      </c>
    </row>
    <row r="7" spans="1:9" ht="13.8" x14ac:dyDescent="0.25">
      <c r="A7" s="90"/>
      <c r="B7" s="273" t="s">
        <v>4</v>
      </c>
    </row>
    <row r="8" spans="1:9" ht="13.8" x14ac:dyDescent="0.25">
      <c r="A8" s="90"/>
      <c r="B8" s="273" t="s">
        <v>5</v>
      </c>
    </row>
    <row r="9" spans="1:9" ht="13.8" x14ac:dyDescent="0.25">
      <c r="A9" s="90"/>
      <c r="B9" s="272" t="s">
        <v>6</v>
      </c>
    </row>
    <row r="10" spans="1:9" ht="13.8" x14ac:dyDescent="0.25">
      <c r="B10" s="273" t="s">
        <v>7</v>
      </c>
    </row>
    <row r="11" spans="1:9" ht="13.8" x14ac:dyDescent="0.25">
      <c r="A11" s="90"/>
      <c r="B11" s="273" t="s">
        <v>8</v>
      </c>
      <c r="D11" s="90"/>
      <c r="H11" s="91"/>
      <c r="I11" s="92"/>
    </row>
    <row r="12" spans="1:9" ht="13.8" x14ac:dyDescent="0.25">
      <c r="B12" s="273" t="s">
        <v>9</v>
      </c>
      <c r="D12" s="92"/>
    </row>
    <row r="13" spans="1:9" ht="13.8" x14ac:dyDescent="0.25">
      <c r="B13" s="273" t="s">
        <v>10</v>
      </c>
      <c r="D13" s="92"/>
    </row>
    <row r="14" spans="1:9" ht="13.8" x14ac:dyDescent="0.25">
      <c r="B14" s="273" t="s">
        <v>11</v>
      </c>
      <c r="D14" s="92"/>
    </row>
    <row r="15" spans="1:9" ht="13.8" x14ac:dyDescent="0.25">
      <c r="B15" s="273" t="s">
        <v>12</v>
      </c>
    </row>
    <row r="16" spans="1:9" ht="13.8" x14ac:dyDescent="0.25">
      <c r="B16" s="272" t="s">
        <v>13</v>
      </c>
      <c r="D16" s="90"/>
    </row>
    <row r="17" spans="1:4" x14ac:dyDescent="0.25">
      <c r="B17" s="88"/>
      <c r="D17" s="90"/>
    </row>
    <row r="18" spans="1:4" x14ac:dyDescent="0.3">
      <c r="B18" s="93"/>
    </row>
    <row r="19" spans="1:4" x14ac:dyDescent="0.3">
      <c r="B19" s="93"/>
    </row>
    <row r="20" spans="1:4" x14ac:dyDescent="0.3">
      <c r="B20" s="93"/>
      <c r="D20" s="90"/>
    </row>
    <row r="21" spans="1:4" x14ac:dyDescent="0.3">
      <c r="B21" s="93"/>
      <c r="D21" s="90"/>
    </row>
    <row r="23" spans="1:4" x14ac:dyDescent="0.3">
      <c r="B23" s="87"/>
    </row>
    <row r="24" spans="1:4" x14ac:dyDescent="0.3">
      <c r="A24" s="90"/>
      <c r="B24" s="93"/>
      <c r="D24" s="92"/>
    </row>
    <row r="25" spans="1:4" x14ac:dyDescent="0.3">
      <c r="A25" s="90"/>
      <c r="B25" s="93"/>
      <c r="D25" s="92"/>
    </row>
    <row r="26" spans="1:4" ht="14.4" x14ac:dyDescent="0.3">
      <c r="A26" s="90"/>
      <c r="B26" s="94"/>
      <c r="D26" s="92"/>
    </row>
    <row r="27" spans="1:4" ht="14.4" x14ac:dyDescent="0.3">
      <c r="A27" s="90"/>
      <c r="B27" s="94"/>
      <c r="D27" s="92"/>
    </row>
    <row r="28" spans="1:4" ht="14.4" x14ac:dyDescent="0.3">
      <c r="A28" s="90"/>
      <c r="B28" s="94"/>
      <c r="D28" s="92"/>
    </row>
    <row r="29" spans="1:4" ht="14.4" x14ac:dyDescent="0.3">
      <c r="A29" s="90"/>
      <c r="B29" s="94"/>
      <c r="D29" s="92"/>
    </row>
    <row r="30" spans="1:4" ht="14.4" x14ac:dyDescent="0.3">
      <c r="A30" s="90"/>
      <c r="B30" s="94"/>
      <c r="D30" s="92"/>
    </row>
    <row r="31" spans="1:4" ht="14.4" x14ac:dyDescent="0.3">
      <c r="A31" s="90"/>
      <c r="B31" s="94"/>
      <c r="D31" s="92"/>
    </row>
    <row r="32" spans="1:4" ht="14.4" x14ac:dyDescent="0.3">
      <c r="A32" s="90"/>
      <c r="B32" s="94"/>
      <c r="D32" s="92"/>
    </row>
    <row r="34" spans="2:2" x14ac:dyDescent="0.3">
      <c r="B34" s="87"/>
    </row>
    <row r="35" spans="2:2" ht="14.4" x14ac:dyDescent="0.3">
      <c r="B35" s="94"/>
    </row>
    <row r="36" spans="2:2" ht="14.4" x14ac:dyDescent="0.3">
      <c r="B36" s="94"/>
    </row>
    <row r="37" spans="2:2" ht="14.4" x14ac:dyDescent="0.3">
      <c r="B37" s="94"/>
    </row>
    <row r="38" spans="2:2" ht="14.4" x14ac:dyDescent="0.3">
      <c r="B38" s="94"/>
    </row>
    <row r="39" spans="2:2" ht="14.4" x14ac:dyDescent="0.3">
      <c r="B39" s="94"/>
    </row>
    <row r="40" spans="2:2" ht="14.4" x14ac:dyDescent="0.3">
      <c r="B40" s="94"/>
    </row>
    <row r="41" spans="2:2" x14ac:dyDescent="0.3">
      <c r="B41" s="93"/>
    </row>
    <row r="42" spans="2:2" x14ac:dyDescent="0.3">
      <c r="B42" s="87"/>
    </row>
    <row r="43" spans="2:2" ht="14.4" x14ac:dyDescent="0.3">
      <c r="B43" s="94"/>
    </row>
    <row r="44" spans="2:2" ht="14.4" x14ac:dyDescent="0.3">
      <c r="B44" s="94"/>
    </row>
    <row r="45" spans="2:2" ht="14.4" x14ac:dyDescent="0.3">
      <c r="B45" s="94"/>
    </row>
    <row r="46" spans="2:2" x14ac:dyDescent="0.3">
      <c r="B46" s="93"/>
    </row>
    <row r="47" spans="2:2" x14ac:dyDescent="0.3">
      <c r="B47" s="95"/>
    </row>
    <row r="48" spans="2:2" ht="14.4" x14ac:dyDescent="0.3">
      <c r="B48" s="94"/>
    </row>
    <row r="49" spans="2:9" ht="14.4" x14ac:dyDescent="0.3">
      <c r="B49" s="94"/>
    </row>
    <row r="50" spans="2:9" ht="14.4" x14ac:dyDescent="0.3">
      <c r="B50" s="94"/>
      <c r="D50" s="90"/>
      <c r="H50" s="91"/>
      <c r="I50" s="92"/>
    </row>
    <row r="51" spans="2:9" ht="14.4" x14ac:dyDescent="0.3">
      <c r="B51" s="94"/>
      <c r="D51" s="90"/>
      <c r="H51" s="91"/>
      <c r="I51" s="92"/>
    </row>
  </sheetData>
  <hyperlinks>
    <hyperlink ref="B9" location="'4. Resource Description'!A1" display="4. Resource Description"/>
    <hyperlink ref="B10" location="'5. TRL-CRI Definitions'!A1" display="5. TRL-CRI Definition"/>
    <hyperlink ref="B12" location="'7.Comparison of Pathway Studies'!A1" display="7. Comparison of Pathways Studies"/>
    <hyperlink ref="B13" location="'8. Cost Analysis'!A1" display="8. Cost Analysis"/>
    <hyperlink ref="B14" location="'9. Low Carbon Fuels'!A1" display="9. Low Carbon Fuels"/>
    <hyperlink ref="B7" location="'2. Demand Assumptions'!A1" display="2. Demand Assumptions"/>
    <hyperlink ref="B8" location="'3. Resource Assumptions'!A1" display="3. Resource Assumptions"/>
    <hyperlink ref="B11" location="'6. Gas Plant Age'!A1" display="6. Gas Plant Age"/>
    <hyperlink ref="B6" location="'1. General'!A1" display="1. General"/>
    <hyperlink ref="B15" location="'10. EffectiveCapacityMoratorium'!A1" display="10. EffectiveCapacityMoratorium"/>
    <hyperlink ref="B16" location="'11. Effective Capacity Pathways'!A1" display="11. Effective Capacity Pathway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zoomScaleNormal="100" workbookViewId="0"/>
  </sheetViews>
  <sheetFormatPr defaultRowHeight="14.4" x14ac:dyDescent="0.3"/>
  <cols>
    <col min="2" max="2" width="11.5546875" customWidth="1"/>
    <col min="3" max="4" width="40.6640625" customWidth="1"/>
    <col min="5" max="5" width="41.33203125" customWidth="1"/>
    <col min="6" max="6" width="61.88671875" customWidth="1"/>
  </cols>
  <sheetData>
    <row r="1" spans="1:6" x14ac:dyDescent="0.3">
      <c r="A1" s="96" t="s">
        <v>14</v>
      </c>
    </row>
    <row r="2" spans="1:6" x14ac:dyDescent="0.3">
      <c r="A2" s="75" t="s">
        <v>448</v>
      </c>
      <c r="B2" s="75" t="s">
        <v>448</v>
      </c>
      <c r="C2" s="76" t="s">
        <v>449</v>
      </c>
      <c r="D2" s="76" t="s">
        <v>450</v>
      </c>
      <c r="E2" s="77" t="s">
        <v>451</v>
      </c>
      <c r="F2" s="78" t="s">
        <v>452</v>
      </c>
    </row>
    <row r="3" spans="1:6" ht="290.39999999999998" customHeight="1" x14ac:dyDescent="0.3">
      <c r="A3" s="271" t="s">
        <v>453</v>
      </c>
      <c r="B3" s="79" t="s">
        <v>454</v>
      </c>
      <c r="C3" s="111" t="s">
        <v>455</v>
      </c>
      <c r="D3" s="111" t="s">
        <v>456</v>
      </c>
      <c r="E3" s="239" t="s">
        <v>457</v>
      </c>
      <c r="F3" s="242" t="s">
        <v>458</v>
      </c>
    </row>
    <row r="4" spans="1:6" ht="290.39999999999998" x14ac:dyDescent="0.3">
      <c r="A4" s="271" t="s">
        <v>453</v>
      </c>
      <c r="B4" s="79" t="s">
        <v>459</v>
      </c>
      <c r="C4" s="112" t="s">
        <v>460</v>
      </c>
      <c r="D4" s="112" t="s">
        <v>461</v>
      </c>
      <c r="E4" s="240"/>
      <c r="F4" s="243"/>
    </row>
    <row r="5" spans="1:6" ht="39.6" x14ac:dyDescent="0.3">
      <c r="A5" s="271" t="s">
        <v>453</v>
      </c>
      <c r="B5" s="79" t="s">
        <v>462</v>
      </c>
      <c r="C5" s="112" t="s">
        <v>463</v>
      </c>
      <c r="D5" s="112" t="s">
        <v>464</v>
      </c>
      <c r="E5" s="241"/>
      <c r="F5" s="113"/>
    </row>
    <row r="6" spans="1:6" ht="171.6" x14ac:dyDescent="0.3">
      <c r="A6" s="116" t="s">
        <v>465</v>
      </c>
      <c r="B6" s="80" t="s">
        <v>466</v>
      </c>
      <c r="C6" s="114" t="s">
        <v>467</v>
      </c>
      <c r="D6" s="114" t="s">
        <v>468</v>
      </c>
      <c r="E6" s="115" t="s">
        <v>469</v>
      </c>
      <c r="F6" s="113" t="s">
        <v>470</v>
      </c>
    </row>
    <row r="8" spans="1:6" x14ac:dyDescent="0.3">
      <c r="A8" s="96" t="s">
        <v>14</v>
      </c>
    </row>
  </sheetData>
  <hyperlinks>
    <hyperlink ref="A1" location="Menu!A1" display="Back to main menu"/>
    <hyperlink ref="A8" location="Menu!A1" display="Back to main menu"/>
  </hyperlinks>
  <pageMargins left="0.7" right="0.7" top="0.75" bottom="0.75" header="0.3" footer="0.3"/>
  <pageSetup scale="4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4.4" x14ac:dyDescent="0.3"/>
  <cols>
    <col min="1" max="4" width="21.44140625" customWidth="1"/>
  </cols>
  <sheetData>
    <row r="1" spans="1:4" x14ac:dyDescent="0.3">
      <c r="A1" s="96" t="s">
        <v>14</v>
      </c>
    </row>
    <row r="2" spans="1:4" ht="52.8" x14ac:dyDescent="0.3">
      <c r="A2" s="101" t="s">
        <v>471</v>
      </c>
      <c r="B2" s="101" t="s">
        <v>472</v>
      </c>
      <c r="C2" s="101" t="s">
        <v>473</v>
      </c>
      <c r="D2" s="101" t="s">
        <v>474</v>
      </c>
    </row>
    <row r="3" spans="1:4" x14ac:dyDescent="0.3">
      <c r="A3" s="95" t="s">
        <v>475</v>
      </c>
      <c r="B3" s="102">
        <v>9725</v>
      </c>
      <c r="C3" s="102">
        <v>930</v>
      </c>
      <c r="D3" s="102">
        <v>10655</v>
      </c>
    </row>
    <row r="4" spans="1:4" x14ac:dyDescent="0.3">
      <c r="A4" s="105" t="s">
        <v>476</v>
      </c>
      <c r="B4" s="106">
        <v>6516</v>
      </c>
      <c r="C4" s="107">
        <v>0</v>
      </c>
      <c r="D4" s="106">
        <v>6516</v>
      </c>
    </row>
    <row r="5" spans="1:4" x14ac:dyDescent="0.3">
      <c r="A5" s="105" t="s">
        <v>32</v>
      </c>
      <c r="B5" s="107">
        <v>730</v>
      </c>
      <c r="C5" s="107">
        <v>252</v>
      </c>
      <c r="D5" s="107">
        <v>982</v>
      </c>
    </row>
    <row r="6" spans="1:4" x14ac:dyDescent="0.3">
      <c r="A6" s="105" t="s">
        <v>48</v>
      </c>
      <c r="B6" s="107">
        <v>884</v>
      </c>
      <c r="C6" s="106">
        <v>1190</v>
      </c>
      <c r="D6" s="106">
        <v>2074</v>
      </c>
    </row>
    <row r="7" spans="1:4" x14ac:dyDescent="0.3">
      <c r="A7" s="105" t="s">
        <v>477</v>
      </c>
      <c r="B7" s="107">
        <v>381</v>
      </c>
      <c r="C7" s="107">
        <v>0</v>
      </c>
      <c r="D7" s="107">
        <v>381</v>
      </c>
    </row>
    <row r="8" spans="1:4" x14ac:dyDescent="0.3">
      <c r="A8" s="105" t="s">
        <v>478</v>
      </c>
      <c r="B8" s="106">
        <v>6705</v>
      </c>
      <c r="C8" s="107">
        <v>0</v>
      </c>
      <c r="D8" s="106">
        <v>6705</v>
      </c>
    </row>
    <row r="9" spans="1:4" x14ac:dyDescent="0.3">
      <c r="A9" s="105" t="s">
        <v>479</v>
      </c>
      <c r="B9" s="107">
        <v>557</v>
      </c>
      <c r="C9" s="106">
        <v>1991</v>
      </c>
      <c r="D9" s="106">
        <v>2548</v>
      </c>
    </row>
    <row r="10" spans="1:4" x14ac:dyDescent="0.3">
      <c r="A10" s="105" t="s">
        <v>480</v>
      </c>
      <c r="B10" s="107">
        <v>331</v>
      </c>
      <c r="C10" s="107">
        <v>0</v>
      </c>
      <c r="D10" s="107">
        <v>331</v>
      </c>
    </row>
    <row r="11" spans="1:4" x14ac:dyDescent="0.3">
      <c r="A11" s="108" t="s">
        <v>49</v>
      </c>
      <c r="B11" s="110">
        <v>2377</v>
      </c>
      <c r="C11" s="109">
        <v>0</v>
      </c>
      <c r="D11" s="110">
        <v>2377</v>
      </c>
    </row>
    <row r="12" spans="1:4" x14ac:dyDescent="0.3">
      <c r="A12" s="105" t="s">
        <v>396</v>
      </c>
      <c r="B12" s="106">
        <v>28206</v>
      </c>
      <c r="C12" s="106">
        <v>4363</v>
      </c>
      <c r="D12" s="106">
        <v>32569</v>
      </c>
    </row>
    <row r="14" spans="1:4" x14ac:dyDescent="0.3">
      <c r="A14" s="96" t="s">
        <v>14</v>
      </c>
    </row>
  </sheetData>
  <hyperlinks>
    <hyperlink ref="A1" location="Menu!A1" display="Back to main menu"/>
    <hyperlink ref="A14" location="Menu!A1" display="Back to main menu"/>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4.4" x14ac:dyDescent="0.3"/>
  <cols>
    <col min="1" max="4" width="21.44140625" customWidth="1"/>
  </cols>
  <sheetData>
    <row r="1" spans="1:4" x14ac:dyDescent="0.3">
      <c r="A1" s="96" t="s">
        <v>14</v>
      </c>
    </row>
    <row r="2" spans="1:4" ht="52.8" x14ac:dyDescent="0.3">
      <c r="A2" s="101" t="s">
        <v>471</v>
      </c>
      <c r="B2" s="101" t="s">
        <v>481</v>
      </c>
      <c r="C2" s="101" t="s">
        <v>482</v>
      </c>
      <c r="D2" s="101" t="s">
        <v>483</v>
      </c>
    </row>
    <row r="3" spans="1:4" x14ac:dyDescent="0.3">
      <c r="A3" s="103" t="s">
        <v>475</v>
      </c>
      <c r="B3" s="104">
        <v>8271</v>
      </c>
      <c r="C3" s="104">
        <v>16554</v>
      </c>
      <c r="D3" s="104">
        <v>24825</v>
      </c>
    </row>
    <row r="4" spans="1:4" x14ac:dyDescent="0.3">
      <c r="A4" s="105" t="s">
        <v>476</v>
      </c>
      <c r="B4" s="106">
        <v>7237</v>
      </c>
      <c r="C4" s="107">
        <v>490</v>
      </c>
      <c r="D4" s="106">
        <v>7727</v>
      </c>
    </row>
    <row r="5" spans="1:4" x14ac:dyDescent="0.3">
      <c r="A5" s="105" t="s">
        <v>32</v>
      </c>
      <c r="B5" s="107">
        <v>62</v>
      </c>
      <c r="C5" s="106">
        <v>8798</v>
      </c>
      <c r="D5" s="106">
        <v>8860</v>
      </c>
    </row>
    <row r="6" spans="1:4" x14ac:dyDescent="0.3">
      <c r="A6" s="105" t="s">
        <v>48</v>
      </c>
      <c r="B6" s="107">
        <v>12</v>
      </c>
      <c r="C6" s="107">
        <v>0</v>
      </c>
      <c r="D6" s="107">
        <v>12</v>
      </c>
    </row>
    <row r="7" spans="1:4" x14ac:dyDescent="0.3">
      <c r="A7" s="105" t="s">
        <v>477</v>
      </c>
      <c r="B7" s="107">
        <v>37</v>
      </c>
      <c r="C7" s="107">
        <v>0</v>
      </c>
      <c r="D7" s="107">
        <v>37</v>
      </c>
    </row>
    <row r="8" spans="1:4" x14ac:dyDescent="0.3">
      <c r="A8" s="105" t="s">
        <v>484</v>
      </c>
      <c r="B8" s="107">
        <v>0</v>
      </c>
      <c r="C8" s="106">
        <v>14250</v>
      </c>
      <c r="D8" s="106">
        <v>14250</v>
      </c>
    </row>
    <row r="9" spans="1:4" x14ac:dyDescent="0.3">
      <c r="A9" s="105" t="s">
        <v>479</v>
      </c>
      <c r="B9" s="107">
        <v>717</v>
      </c>
      <c r="C9" s="106">
        <v>4631</v>
      </c>
      <c r="D9" s="106">
        <v>5348</v>
      </c>
    </row>
    <row r="10" spans="1:4" x14ac:dyDescent="0.3">
      <c r="A10" s="105" t="s">
        <v>480</v>
      </c>
      <c r="B10" s="107">
        <v>243</v>
      </c>
      <c r="C10" s="106">
        <v>3800</v>
      </c>
      <c r="D10" s="106">
        <v>4043</v>
      </c>
    </row>
    <row r="11" spans="1:4" x14ac:dyDescent="0.3">
      <c r="A11" s="108" t="s">
        <v>49</v>
      </c>
      <c r="B11" s="109">
        <v>0</v>
      </c>
      <c r="C11" s="110">
        <v>1900</v>
      </c>
      <c r="D11" s="110">
        <v>1900</v>
      </c>
    </row>
    <row r="12" spans="1:4" x14ac:dyDescent="0.3">
      <c r="A12" s="105" t="s">
        <v>396</v>
      </c>
      <c r="B12" s="106">
        <v>16579</v>
      </c>
      <c r="C12" s="106">
        <v>50422</v>
      </c>
      <c r="D12" s="106">
        <v>67002</v>
      </c>
    </row>
    <row r="14" spans="1:4" x14ac:dyDescent="0.3">
      <c r="A14" s="96" t="s">
        <v>14</v>
      </c>
    </row>
  </sheetData>
  <hyperlinks>
    <hyperlink ref="A1" location="Menu!A1" display="Back to main menu"/>
    <hyperlink ref="A14" location="Menu!A1" display="Back to main menu"/>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zoomScaleSheetLayoutView="80" workbookViewId="0"/>
  </sheetViews>
  <sheetFormatPr defaultColWidth="9.109375" defaultRowHeight="12.75" customHeight="1" x14ac:dyDescent="0.3"/>
  <cols>
    <col min="1" max="1" width="50.6640625" style="100" customWidth="1"/>
    <col min="2" max="3" width="75.6640625" style="100" customWidth="1"/>
    <col min="4" max="16384" width="9.109375" style="100"/>
  </cols>
  <sheetData>
    <row r="1" spans="1:3" ht="12.75" customHeight="1" x14ac:dyDescent="0.3">
      <c r="A1" s="99" t="s">
        <v>14</v>
      </c>
    </row>
    <row r="2" spans="1:3" ht="14.4" x14ac:dyDescent="0.3">
      <c r="A2" s="264"/>
      <c r="B2" s="265" t="s">
        <v>15</v>
      </c>
      <c r="C2" s="265" t="s">
        <v>16</v>
      </c>
    </row>
    <row r="3" spans="1:3" ht="14.4" x14ac:dyDescent="0.3">
      <c r="A3" s="266"/>
      <c r="B3" s="267" t="s">
        <v>17</v>
      </c>
      <c r="C3" s="267" t="s">
        <v>18</v>
      </c>
    </row>
    <row r="4" spans="1:3" ht="14.4" x14ac:dyDescent="0.3">
      <c r="A4" s="267" t="s">
        <v>19</v>
      </c>
      <c r="B4" s="267">
        <v>2035</v>
      </c>
      <c r="C4" s="267">
        <v>2050</v>
      </c>
    </row>
    <row r="5" spans="1:3" ht="39.6" x14ac:dyDescent="0.3">
      <c r="A5" s="267" t="s">
        <v>20</v>
      </c>
      <c r="B5" s="268" t="s">
        <v>21</v>
      </c>
      <c r="C5" s="268" t="s">
        <v>22</v>
      </c>
    </row>
    <row r="6" spans="1:3" ht="14.4" x14ac:dyDescent="0.3">
      <c r="A6" s="269" t="s">
        <v>23</v>
      </c>
      <c r="B6" s="269" t="s">
        <v>15</v>
      </c>
      <c r="C6" s="269" t="s">
        <v>16</v>
      </c>
    </row>
    <row r="7" spans="1:3" ht="52.8" x14ac:dyDescent="0.3">
      <c r="A7" s="267" t="s">
        <v>24</v>
      </c>
      <c r="B7" s="267" t="s">
        <v>25</v>
      </c>
      <c r="C7" s="270" t="s">
        <v>26</v>
      </c>
    </row>
    <row r="8" spans="1:3" ht="30" customHeight="1" x14ac:dyDescent="0.3">
      <c r="A8" s="267" t="s">
        <v>27</v>
      </c>
      <c r="B8" s="267" t="s">
        <v>28</v>
      </c>
      <c r="C8" s="267" t="s">
        <v>28</v>
      </c>
    </row>
    <row r="9" spans="1:3" ht="45" customHeight="1" x14ac:dyDescent="0.3">
      <c r="A9" s="267" t="s">
        <v>29</v>
      </c>
      <c r="B9" s="267" t="s">
        <v>30</v>
      </c>
      <c r="C9" s="267" t="s">
        <v>31</v>
      </c>
    </row>
    <row r="10" spans="1:3" ht="30" customHeight="1" x14ac:dyDescent="0.3">
      <c r="A10" s="267" t="s">
        <v>32</v>
      </c>
      <c r="B10" s="267" t="s">
        <v>33</v>
      </c>
      <c r="C10" s="267" t="s">
        <v>33</v>
      </c>
    </row>
    <row r="11" spans="1:3" ht="30" customHeight="1" x14ac:dyDescent="0.3">
      <c r="A11" s="267" t="s">
        <v>34</v>
      </c>
      <c r="B11" s="267" t="s">
        <v>35</v>
      </c>
      <c r="C11" s="267" t="s">
        <v>35</v>
      </c>
    </row>
    <row r="12" spans="1:3" ht="14.4" x14ac:dyDescent="0.3">
      <c r="A12" s="269" t="s">
        <v>36</v>
      </c>
      <c r="B12" s="269" t="s">
        <v>15</v>
      </c>
      <c r="C12" s="269" t="s">
        <v>16</v>
      </c>
    </row>
    <row r="13" spans="1:3" ht="79.2" x14ac:dyDescent="0.3">
      <c r="A13" s="267" t="s">
        <v>37</v>
      </c>
      <c r="B13" s="267" t="s">
        <v>38</v>
      </c>
      <c r="C13" s="267" t="s">
        <v>39</v>
      </c>
    </row>
    <row r="14" spans="1:3" ht="158.4" x14ac:dyDescent="0.3">
      <c r="A14" s="267" t="s">
        <v>40</v>
      </c>
      <c r="B14" s="267" t="s">
        <v>41</v>
      </c>
      <c r="C14" s="270" t="s">
        <v>42</v>
      </c>
    </row>
    <row r="15" spans="1:3" ht="118.8" x14ac:dyDescent="0.3">
      <c r="A15" s="267" t="s">
        <v>43</v>
      </c>
      <c r="B15" s="267" t="s">
        <v>44</v>
      </c>
      <c r="C15" s="267" t="s">
        <v>45</v>
      </c>
    </row>
    <row r="16" spans="1:3" ht="14.4" x14ac:dyDescent="0.3">
      <c r="A16" s="269" t="s">
        <v>46</v>
      </c>
      <c r="B16" s="269" t="s">
        <v>15</v>
      </c>
      <c r="C16" s="269" t="s">
        <v>16</v>
      </c>
    </row>
    <row r="17" spans="1:3" ht="14.4" x14ac:dyDescent="0.3">
      <c r="A17" s="57"/>
      <c r="B17" s="57" t="s">
        <v>47</v>
      </c>
      <c r="C17" s="57" t="s">
        <v>47</v>
      </c>
    </row>
    <row r="18" spans="1:3" ht="14.4" x14ac:dyDescent="0.3">
      <c r="A18" s="57"/>
      <c r="B18" s="57" t="s">
        <v>48</v>
      </c>
      <c r="C18" s="57" t="s">
        <v>48</v>
      </c>
    </row>
    <row r="19" spans="1:3" ht="14.4" x14ac:dyDescent="0.3">
      <c r="A19" s="57"/>
      <c r="B19" s="57" t="s">
        <v>32</v>
      </c>
      <c r="C19" s="57" t="s">
        <v>32</v>
      </c>
    </row>
    <row r="20" spans="1:3" ht="14.4" x14ac:dyDescent="0.3">
      <c r="A20" s="57"/>
      <c r="B20" s="57" t="s">
        <v>49</v>
      </c>
      <c r="C20" s="57" t="s">
        <v>49</v>
      </c>
    </row>
    <row r="21" spans="1:3" ht="14.4" x14ac:dyDescent="0.3">
      <c r="A21" s="57"/>
      <c r="B21" s="57" t="s">
        <v>50</v>
      </c>
      <c r="C21" s="57" t="s">
        <v>50</v>
      </c>
    </row>
    <row r="22" spans="1:3" ht="14.4" x14ac:dyDescent="0.3">
      <c r="A22" s="57"/>
      <c r="B22" s="57" t="s">
        <v>51</v>
      </c>
      <c r="C22" s="57" t="s">
        <v>51</v>
      </c>
    </row>
    <row r="23" spans="1:3" ht="14.4" x14ac:dyDescent="0.3">
      <c r="A23" s="57"/>
      <c r="B23" s="57" t="s">
        <v>52</v>
      </c>
      <c r="C23" s="57" t="s">
        <v>52</v>
      </c>
    </row>
    <row r="24" spans="1:3" ht="14.4" x14ac:dyDescent="0.3">
      <c r="A24" s="57"/>
      <c r="B24" s="57" t="s">
        <v>53</v>
      </c>
      <c r="C24" s="57" t="s">
        <v>53</v>
      </c>
    </row>
    <row r="25" spans="1:3" ht="14.4" x14ac:dyDescent="0.3">
      <c r="A25" s="57"/>
      <c r="B25" s="57"/>
      <c r="C25" s="57" t="s">
        <v>54</v>
      </c>
    </row>
    <row r="27" spans="1:3" ht="12.75" customHeight="1" x14ac:dyDescent="0.3">
      <c r="A27" s="99" t="s">
        <v>14</v>
      </c>
    </row>
  </sheetData>
  <hyperlinks>
    <hyperlink ref="A1" location="Menu!A1" display="Back to main menu"/>
    <hyperlink ref="A27" location="Menu!A1" display="Back to main menu"/>
  </hyperlinks>
  <pageMargins left="0.7" right="0.7" top="0.75" bottom="0.75" header="0.3" footer="0.3"/>
  <pageSetup paperSize="5" scale="44" orientation="portrait" r:id="rId1"/>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5" zoomScaleNormal="85" zoomScaleSheetLayoutView="80" workbookViewId="0">
      <pane xSplit="3" ySplit="2" topLeftCell="D3" activePane="bottomRight" state="frozen"/>
      <selection activeCell="B16" sqref="A1:XFD1048576"/>
      <selection pane="topRight" activeCell="B16" sqref="A1:XFD1048576"/>
      <selection pane="bottomLeft" activeCell="B16" sqref="A1:XFD1048576"/>
      <selection pane="bottomRight"/>
    </sheetView>
  </sheetViews>
  <sheetFormatPr defaultColWidth="9.109375" defaultRowHeight="12.75" customHeight="1" x14ac:dyDescent="0.3"/>
  <cols>
    <col min="1" max="1" width="21.6640625" style="5" customWidth="1"/>
    <col min="2" max="2" width="15.6640625" style="5" customWidth="1"/>
    <col min="3" max="3" width="26.33203125" style="5" customWidth="1"/>
    <col min="4" max="4" width="95.6640625" style="5" customWidth="1"/>
    <col min="5" max="5" width="2.6640625" style="5" customWidth="1"/>
    <col min="6" max="16384" width="9.109375" style="5"/>
  </cols>
  <sheetData>
    <row r="1" spans="1:4" ht="14.4" x14ac:dyDescent="0.3">
      <c r="A1" s="96" t="s">
        <v>14</v>
      </c>
    </row>
    <row r="2" spans="1:4" ht="31.5" customHeight="1" x14ac:dyDescent="0.3">
      <c r="A2" s="3" t="s">
        <v>55</v>
      </c>
      <c r="B2" s="3" t="s">
        <v>56</v>
      </c>
      <c r="C2" s="3" t="s">
        <v>57</v>
      </c>
      <c r="D2" s="4" t="s">
        <v>58</v>
      </c>
    </row>
    <row r="3" spans="1:4" ht="233.25" customHeight="1" x14ac:dyDescent="0.3">
      <c r="A3" s="6" t="s">
        <v>59</v>
      </c>
      <c r="B3" s="7" t="s">
        <v>60</v>
      </c>
      <c r="C3" s="7" t="s">
        <v>61</v>
      </c>
      <c r="D3" s="8" t="s">
        <v>62</v>
      </c>
    </row>
    <row r="4" spans="1:4" ht="174" customHeight="1" x14ac:dyDescent="0.3">
      <c r="A4" s="6" t="s">
        <v>59</v>
      </c>
      <c r="B4" s="7" t="s">
        <v>60</v>
      </c>
      <c r="C4" s="9" t="s">
        <v>63</v>
      </c>
      <c r="D4" s="10" t="s">
        <v>64</v>
      </c>
    </row>
    <row r="5" spans="1:4" ht="204" customHeight="1" x14ac:dyDescent="0.3">
      <c r="A5" s="6" t="s">
        <v>59</v>
      </c>
      <c r="B5" s="9" t="s">
        <v>65</v>
      </c>
      <c r="C5" s="9" t="s">
        <v>61</v>
      </c>
      <c r="D5" s="10" t="s">
        <v>66</v>
      </c>
    </row>
    <row r="6" spans="1:4" ht="153" customHeight="1" x14ac:dyDescent="0.3">
      <c r="A6" s="6" t="s">
        <v>59</v>
      </c>
      <c r="B6" s="9" t="s">
        <v>65</v>
      </c>
      <c r="C6" s="9" t="s">
        <v>63</v>
      </c>
      <c r="D6" s="10" t="s">
        <v>67</v>
      </c>
    </row>
    <row r="7" spans="1:4" ht="145.19999999999999" x14ac:dyDescent="0.3">
      <c r="A7" s="6" t="s">
        <v>59</v>
      </c>
      <c r="B7" s="9" t="s">
        <v>68</v>
      </c>
      <c r="C7" s="9" t="s">
        <v>61</v>
      </c>
      <c r="D7" s="10" t="s">
        <v>69</v>
      </c>
    </row>
    <row r="8" spans="1:4" ht="118.8" x14ac:dyDescent="0.3">
      <c r="A8" s="6" t="s">
        <v>59</v>
      </c>
      <c r="B8" s="9" t="s">
        <v>68</v>
      </c>
      <c r="C8" s="9" t="s">
        <v>63</v>
      </c>
      <c r="D8" s="10" t="s">
        <v>70</v>
      </c>
    </row>
    <row r="9" spans="1:4" ht="145.19999999999999" x14ac:dyDescent="0.3">
      <c r="A9" s="6" t="s">
        <v>59</v>
      </c>
      <c r="B9" s="9" t="s">
        <v>71</v>
      </c>
      <c r="C9" s="9" t="s">
        <v>61</v>
      </c>
      <c r="D9" s="10" t="s">
        <v>72</v>
      </c>
    </row>
    <row r="10" spans="1:4" ht="92.4" x14ac:dyDescent="0.3">
      <c r="A10" s="6" t="s">
        <v>59</v>
      </c>
      <c r="B10" s="9" t="s">
        <v>71</v>
      </c>
      <c r="C10" s="11" t="s">
        <v>63</v>
      </c>
      <c r="D10" s="12" t="s">
        <v>73</v>
      </c>
    </row>
    <row r="11" spans="1:4" ht="13.2" x14ac:dyDescent="0.3">
      <c r="A11" s="13"/>
      <c r="B11" s="13"/>
      <c r="C11" s="13"/>
      <c r="D11" s="13"/>
    </row>
    <row r="12" spans="1:4" ht="198" x14ac:dyDescent="0.3">
      <c r="A12" s="6" t="s">
        <v>74</v>
      </c>
      <c r="B12" s="7" t="s">
        <v>60</v>
      </c>
      <c r="C12" s="7" t="s">
        <v>61</v>
      </c>
      <c r="D12" s="8" t="s">
        <v>62</v>
      </c>
    </row>
    <row r="13" spans="1:4" ht="145.19999999999999" x14ac:dyDescent="0.3">
      <c r="A13" s="6" t="s">
        <v>74</v>
      </c>
      <c r="B13" s="7" t="s">
        <v>60</v>
      </c>
      <c r="C13" s="9" t="s">
        <v>63</v>
      </c>
      <c r="D13" s="10" t="s">
        <v>64</v>
      </c>
    </row>
    <row r="14" spans="1:4" ht="198" x14ac:dyDescent="0.3">
      <c r="A14" s="6" t="s">
        <v>74</v>
      </c>
      <c r="B14" s="9" t="s">
        <v>65</v>
      </c>
      <c r="C14" s="9" t="s">
        <v>61</v>
      </c>
      <c r="D14" s="10" t="s">
        <v>75</v>
      </c>
    </row>
    <row r="15" spans="1:4" ht="145.19999999999999" x14ac:dyDescent="0.3">
      <c r="A15" s="6" t="s">
        <v>74</v>
      </c>
      <c r="B15" s="9" t="s">
        <v>65</v>
      </c>
      <c r="C15" s="9" t="s">
        <v>63</v>
      </c>
      <c r="D15" s="10" t="s">
        <v>67</v>
      </c>
    </row>
    <row r="16" spans="1:4" ht="158.4" x14ac:dyDescent="0.3">
      <c r="A16" s="6" t="s">
        <v>74</v>
      </c>
      <c r="B16" s="9" t="s">
        <v>68</v>
      </c>
      <c r="C16" s="9" t="s">
        <v>61</v>
      </c>
      <c r="D16" s="10" t="s">
        <v>76</v>
      </c>
    </row>
    <row r="17" spans="1:4" ht="118.8" x14ac:dyDescent="0.3">
      <c r="A17" s="6" t="s">
        <v>74</v>
      </c>
      <c r="B17" s="9" t="s">
        <v>68</v>
      </c>
      <c r="C17" s="11" t="s">
        <v>63</v>
      </c>
      <c r="D17" s="12" t="s">
        <v>77</v>
      </c>
    </row>
    <row r="18" spans="1:4" ht="13.2" x14ac:dyDescent="0.3">
      <c r="A18" s="13"/>
      <c r="B18" s="13"/>
      <c r="C18" s="13"/>
      <c r="D18" s="13"/>
    </row>
    <row r="19" spans="1:4" ht="92.4" x14ac:dyDescent="0.3">
      <c r="A19" s="6" t="s">
        <v>78</v>
      </c>
      <c r="B19" s="7" t="s">
        <v>79</v>
      </c>
      <c r="C19" s="7"/>
      <c r="D19" s="8" t="s">
        <v>80</v>
      </c>
    </row>
    <row r="20" spans="1:4" ht="145.19999999999999" x14ac:dyDescent="0.3">
      <c r="A20" s="14"/>
      <c r="B20" s="11" t="s">
        <v>81</v>
      </c>
      <c r="C20" s="11"/>
      <c r="D20" s="12" t="s">
        <v>82</v>
      </c>
    </row>
    <row r="21" spans="1:4" ht="13.2" x14ac:dyDescent="0.3">
      <c r="A21" s="13"/>
      <c r="B21" s="13"/>
      <c r="C21" s="13"/>
      <c r="D21" s="13"/>
    </row>
    <row r="22" spans="1:4" ht="39.6" x14ac:dyDescent="0.3">
      <c r="A22" s="15" t="s">
        <v>83</v>
      </c>
      <c r="B22" s="16" t="s">
        <v>84</v>
      </c>
      <c r="C22" s="16" t="s">
        <v>85</v>
      </c>
      <c r="D22" s="17" t="s">
        <v>86</v>
      </c>
    </row>
    <row r="23" spans="1:4" ht="13.2" x14ac:dyDescent="0.3">
      <c r="A23" s="13"/>
      <c r="B23" s="13"/>
      <c r="C23" s="13"/>
      <c r="D23" s="13"/>
    </row>
    <row r="24" spans="1:4" ht="66" x14ac:dyDescent="0.3">
      <c r="A24" s="6" t="s">
        <v>87</v>
      </c>
      <c r="B24" s="7" t="s">
        <v>88</v>
      </c>
      <c r="C24" s="7"/>
      <c r="D24" s="8" t="s">
        <v>89</v>
      </c>
    </row>
    <row r="25" spans="1:4" ht="92.4" x14ac:dyDescent="0.3">
      <c r="A25" s="6" t="s">
        <v>87</v>
      </c>
      <c r="B25" s="9" t="s">
        <v>90</v>
      </c>
      <c r="C25" s="9"/>
      <c r="D25" s="10" t="s">
        <v>91</v>
      </c>
    </row>
    <row r="26" spans="1:4" ht="26.4" x14ac:dyDescent="0.3">
      <c r="A26" s="6" t="s">
        <v>87</v>
      </c>
      <c r="B26" s="9" t="s">
        <v>92</v>
      </c>
      <c r="C26" s="9"/>
      <c r="D26" s="18" t="s">
        <v>93</v>
      </c>
    </row>
    <row r="27" spans="1:4" ht="26.4" x14ac:dyDescent="0.3">
      <c r="A27" s="6" t="s">
        <v>87</v>
      </c>
      <c r="B27" s="11" t="s">
        <v>94</v>
      </c>
      <c r="C27" s="11"/>
      <c r="D27" s="19"/>
    </row>
    <row r="29" spans="1:4" ht="14.4" x14ac:dyDescent="0.3">
      <c r="A29" s="96" t="s">
        <v>14</v>
      </c>
    </row>
  </sheetData>
  <hyperlinks>
    <hyperlink ref="A1" location="Menu!A1" display="Back to main menu"/>
    <hyperlink ref="A29" location="Menu!A1" display="Back to main menu"/>
  </hyperlinks>
  <pageMargins left="0.7" right="0.7" top="0.75" bottom="0.75" header="0.3" footer="0.3"/>
  <pageSetup paperSize="5" scale="79" orientation="landscape" horizontalDpi="1200" verticalDpi="1200" r:id="rId1"/>
  <rowBreaks count="1" manualBreakCount="1">
    <brk id="18"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ColWidth="9.109375" defaultRowHeight="14.4" x14ac:dyDescent="0.3"/>
  <cols>
    <col min="1" max="1" width="62.88671875" style="117" customWidth="1"/>
    <col min="2" max="25" width="25" style="117" customWidth="1"/>
    <col min="26" max="16384" width="9.109375" style="117"/>
  </cols>
  <sheetData>
    <row r="1" spans="1:25" ht="15" thickBot="1" x14ac:dyDescent="0.35">
      <c r="A1" s="96" t="s">
        <v>14</v>
      </c>
    </row>
    <row r="2" spans="1:25" ht="43.8" thickBot="1" x14ac:dyDescent="0.35">
      <c r="A2" s="149" t="s">
        <v>95</v>
      </c>
      <c r="B2" s="150" t="s">
        <v>96</v>
      </c>
      <c r="C2" s="151" t="s">
        <v>97</v>
      </c>
      <c r="D2" s="152" t="s">
        <v>98</v>
      </c>
      <c r="E2" s="151" t="s">
        <v>99</v>
      </c>
      <c r="F2" s="151" t="s">
        <v>100</v>
      </c>
      <c r="G2" s="153" t="s">
        <v>101</v>
      </c>
      <c r="H2" s="154" t="s">
        <v>102</v>
      </c>
      <c r="I2" s="154" t="s">
        <v>103</v>
      </c>
      <c r="J2" s="152" t="s">
        <v>104</v>
      </c>
      <c r="K2" s="151" t="s">
        <v>105</v>
      </c>
      <c r="L2" s="151" t="s">
        <v>106</v>
      </c>
      <c r="M2" s="151" t="s">
        <v>107</v>
      </c>
      <c r="N2" s="151" t="s">
        <v>108</v>
      </c>
      <c r="O2" s="151" t="s">
        <v>109</v>
      </c>
      <c r="P2" s="151" t="s">
        <v>110</v>
      </c>
      <c r="Q2" s="151" t="s">
        <v>111</v>
      </c>
      <c r="R2" s="151" t="s">
        <v>112</v>
      </c>
      <c r="S2" s="151" t="s">
        <v>113</v>
      </c>
      <c r="T2" s="151" t="s">
        <v>114</v>
      </c>
      <c r="U2" s="151" t="s">
        <v>115</v>
      </c>
      <c r="V2" s="152" t="s">
        <v>116</v>
      </c>
      <c r="W2" s="152" t="s">
        <v>117</v>
      </c>
      <c r="X2" s="152" t="s">
        <v>118</v>
      </c>
      <c r="Y2" s="155" t="s">
        <v>119</v>
      </c>
    </row>
    <row r="3" spans="1:25" x14ac:dyDescent="0.3">
      <c r="A3" s="156" t="s">
        <v>120</v>
      </c>
      <c r="B3" s="157" t="s">
        <v>121</v>
      </c>
      <c r="C3" s="158">
        <v>500</v>
      </c>
      <c r="D3" s="159">
        <v>0.51</v>
      </c>
      <c r="E3" s="159">
        <v>0.52</v>
      </c>
      <c r="F3" s="159">
        <v>0.52</v>
      </c>
      <c r="G3" s="157">
        <v>1175</v>
      </c>
      <c r="H3" s="157">
        <v>980</v>
      </c>
      <c r="I3" s="157">
        <v>877</v>
      </c>
      <c r="J3" s="157">
        <v>43</v>
      </c>
      <c r="K3" s="157">
        <v>40</v>
      </c>
      <c r="L3" s="157">
        <v>38</v>
      </c>
      <c r="M3" s="157">
        <v>0</v>
      </c>
      <c r="N3" s="160">
        <v>2000</v>
      </c>
      <c r="O3" s="157">
        <v>30</v>
      </c>
      <c r="P3" s="159">
        <v>0.49</v>
      </c>
      <c r="Q3" s="159">
        <v>0.5</v>
      </c>
      <c r="R3" s="159">
        <v>0.5</v>
      </c>
      <c r="S3" s="159">
        <v>0.42</v>
      </c>
      <c r="T3" s="159">
        <v>0.43</v>
      </c>
      <c r="U3" s="159">
        <v>0.43</v>
      </c>
      <c r="V3" s="161">
        <v>5</v>
      </c>
      <c r="W3" s="161">
        <v>1000</v>
      </c>
      <c r="X3" s="162">
        <v>9</v>
      </c>
      <c r="Y3" s="163" t="s">
        <v>122</v>
      </c>
    </row>
    <row r="4" spans="1:25" x14ac:dyDescent="0.3">
      <c r="A4" s="164" t="s">
        <v>123</v>
      </c>
      <c r="B4" s="130" t="s">
        <v>124</v>
      </c>
      <c r="C4" s="142">
        <v>1000</v>
      </c>
      <c r="D4" s="129">
        <v>0.48</v>
      </c>
      <c r="E4" s="129">
        <v>0.49</v>
      </c>
      <c r="F4" s="129">
        <v>0.5</v>
      </c>
      <c r="G4" s="130">
        <v>1175</v>
      </c>
      <c r="H4" s="130">
        <v>980</v>
      </c>
      <c r="I4" s="130">
        <v>877</v>
      </c>
      <c r="J4" s="130">
        <v>43</v>
      </c>
      <c r="K4" s="130">
        <v>40</v>
      </c>
      <c r="L4" s="130">
        <v>38</v>
      </c>
      <c r="M4" s="130">
        <v>0</v>
      </c>
      <c r="N4" s="165">
        <v>300</v>
      </c>
      <c r="O4" s="130">
        <v>30</v>
      </c>
      <c r="P4" s="129">
        <v>0.35</v>
      </c>
      <c r="Q4" s="129">
        <v>0.37</v>
      </c>
      <c r="R4" s="129">
        <v>0.37</v>
      </c>
      <c r="S4" s="129">
        <v>0.54</v>
      </c>
      <c r="T4" s="129">
        <v>0.56000000000000005</v>
      </c>
      <c r="U4" s="129">
        <v>0.56000000000000005</v>
      </c>
      <c r="V4" s="123">
        <v>5</v>
      </c>
      <c r="W4" s="123">
        <v>1000</v>
      </c>
      <c r="X4" s="166">
        <v>9</v>
      </c>
      <c r="Y4" s="167" t="s">
        <v>122</v>
      </c>
    </row>
    <row r="5" spans="1:25" x14ac:dyDescent="0.3">
      <c r="A5" s="164" t="s">
        <v>123</v>
      </c>
      <c r="B5" s="130" t="s">
        <v>125</v>
      </c>
      <c r="C5" s="142">
        <v>2300</v>
      </c>
      <c r="D5" s="129">
        <v>0.39</v>
      </c>
      <c r="E5" s="129">
        <v>0.4</v>
      </c>
      <c r="F5" s="129">
        <v>0.41</v>
      </c>
      <c r="G5" s="130">
        <v>1175</v>
      </c>
      <c r="H5" s="130">
        <v>980</v>
      </c>
      <c r="I5" s="130">
        <v>877</v>
      </c>
      <c r="J5" s="130">
        <v>43</v>
      </c>
      <c r="K5" s="130">
        <v>40</v>
      </c>
      <c r="L5" s="130">
        <v>38</v>
      </c>
      <c r="M5" s="130">
        <v>0</v>
      </c>
      <c r="N5" s="165">
        <v>360</v>
      </c>
      <c r="O5" s="130">
        <v>30</v>
      </c>
      <c r="P5" s="129">
        <v>0.27</v>
      </c>
      <c r="Q5" s="129">
        <v>0.28000000000000003</v>
      </c>
      <c r="R5" s="129">
        <v>0.28999999999999998</v>
      </c>
      <c r="S5" s="129">
        <v>0.46</v>
      </c>
      <c r="T5" s="129">
        <v>0.47</v>
      </c>
      <c r="U5" s="129">
        <v>0.48</v>
      </c>
      <c r="V5" s="123">
        <v>5</v>
      </c>
      <c r="W5" s="123">
        <v>1000</v>
      </c>
      <c r="X5" s="166">
        <v>9</v>
      </c>
      <c r="Y5" s="167" t="s">
        <v>122</v>
      </c>
    </row>
    <row r="6" spans="1:25" x14ac:dyDescent="0.3">
      <c r="A6" s="164" t="s">
        <v>123</v>
      </c>
      <c r="B6" s="130" t="s">
        <v>126</v>
      </c>
      <c r="C6" s="142">
        <v>400</v>
      </c>
      <c r="D6" s="129">
        <v>0.51</v>
      </c>
      <c r="E6" s="129">
        <v>0.52</v>
      </c>
      <c r="F6" s="129">
        <v>0.52</v>
      </c>
      <c r="G6" s="130">
        <v>1175</v>
      </c>
      <c r="H6" s="130">
        <v>980</v>
      </c>
      <c r="I6" s="130">
        <v>877</v>
      </c>
      <c r="J6" s="130">
        <v>43</v>
      </c>
      <c r="K6" s="130">
        <v>40</v>
      </c>
      <c r="L6" s="130">
        <v>38</v>
      </c>
      <c r="M6" s="130">
        <v>0</v>
      </c>
      <c r="N6" s="165">
        <v>60</v>
      </c>
      <c r="O6" s="130">
        <v>30</v>
      </c>
      <c r="P6" s="129">
        <v>0.39</v>
      </c>
      <c r="Q6" s="129">
        <v>0.4</v>
      </c>
      <c r="R6" s="129">
        <v>0.41</v>
      </c>
      <c r="S6" s="129">
        <v>0.56999999999999995</v>
      </c>
      <c r="T6" s="129">
        <v>0.57999999999999996</v>
      </c>
      <c r="U6" s="129">
        <v>0.59</v>
      </c>
      <c r="V6" s="123">
        <v>5</v>
      </c>
      <c r="W6" s="123">
        <v>1000</v>
      </c>
      <c r="X6" s="166">
        <v>9</v>
      </c>
      <c r="Y6" s="167" t="s">
        <v>122</v>
      </c>
    </row>
    <row r="7" spans="1:25" x14ac:dyDescent="0.3">
      <c r="A7" s="164" t="s">
        <v>123</v>
      </c>
      <c r="B7" s="130" t="s">
        <v>127</v>
      </c>
      <c r="C7" s="142">
        <v>500</v>
      </c>
      <c r="D7" s="129">
        <v>0.49</v>
      </c>
      <c r="E7" s="129">
        <v>0.5</v>
      </c>
      <c r="F7" s="129">
        <v>0.5</v>
      </c>
      <c r="G7" s="130">
        <v>1175</v>
      </c>
      <c r="H7" s="130">
        <v>980</v>
      </c>
      <c r="I7" s="130">
        <v>877</v>
      </c>
      <c r="J7" s="130">
        <v>43</v>
      </c>
      <c r="K7" s="130">
        <v>40</v>
      </c>
      <c r="L7" s="130">
        <v>38</v>
      </c>
      <c r="M7" s="130">
        <v>0</v>
      </c>
      <c r="N7" s="165">
        <v>160</v>
      </c>
      <c r="O7" s="130">
        <v>30</v>
      </c>
      <c r="P7" s="129">
        <v>0.46</v>
      </c>
      <c r="Q7" s="129">
        <v>0.47</v>
      </c>
      <c r="R7" s="129">
        <v>0.48</v>
      </c>
      <c r="S7" s="129">
        <v>0.47</v>
      </c>
      <c r="T7" s="129">
        <v>0.48</v>
      </c>
      <c r="U7" s="129">
        <v>0.49</v>
      </c>
      <c r="V7" s="123">
        <v>5</v>
      </c>
      <c r="W7" s="123">
        <v>1000</v>
      </c>
      <c r="X7" s="166">
        <v>9</v>
      </c>
      <c r="Y7" s="167" t="s">
        <v>122</v>
      </c>
    </row>
    <row r="8" spans="1:25" x14ac:dyDescent="0.3">
      <c r="A8" s="164" t="s">
        <v>123</v>
      </c>
      <c r="B8" s="130" t="s">
        <v>128</v>
      </c>
      <c r="C8" s="142">
        <v>2000</v>
      </c>
      <c r="D8" s="129">
        <v>0.46</v>
      </c>
      <c r="E8" s="129">
        <v>0.48</v>
      </c>
      <c r="F8" s="129">
        <v>0.48</v>
      </c>
      <c r="G8" s="130">
        <v>1175</v>
      </c>
      <c r="H8" s="130">
        <v>980</v>
      </c>
      <c r="I8" s="130">
        <v>877</v>
      </c>
      <c r="J8" s="130">
        <v>43</v>
      </c>
      <c r="K8" s="130">
        <v>40</v>
      </c>
      <c r="L8" s="130">
        <v>38</v>
      </c>
      <c r="M8" s="130">
        <v>0</v>
      </c>
      <c r="N8" s="165">
        <v>600</v>
      </c>
      <c r="O8" s="130">
        <v>30</v>
      </c>
      <c r="P8" s="129">
        <v>0.42</v>
      </c>
      <c r="Q8" s="129">
        <v>0.44</v>
      </c>
      <c r="R8" s="129">
        <v>0.44</v>
      </c>
      <c r="S8" s="129">
        <v>0.47</v>
      </c>
      <c r="T8" s="129">
        <v>0.49</v>
      </c>
      <c r="U8" s="129">
        <v>0.5</v>
      </c>
      <c r="V8" s="123">
        <v>5</v>
      </c>
      <c r="W8" s="123">
        <v>1000</v>
      </c>
      <c r="X8" s="166">
        <v>9</v>
      </c>
      <c r="Y8" s="167" t="s">
        <v>122</v>
      </c>
    </row>
    <row r="9" spans="1:25" x14ac:dyDescent="0.3">
      <c r="A9" s="164" t="s">
        <v>123</v>
      </c>
      <c r="B9" s="130" t="s">
        <v>129</v>
      </c>
      <c r="C9" s="142">
        <v>1200</v>
      </c>
      <c r="D9" s="129">
        <v>0.4</v>
      </c>
      <c r="E9" s="129">
        <v>0.42</v>
      </c>
      <c r="F9" s="129">
        <v>0.43</v>
      </c>
      <c r="G9" s="130">
        <v>1175</v>
      </c>
      <c r="H9" s="130">
        <v>980</v>
      </c>
      <c r="I9" s="130">
        <v>877</v>
      </c>
      <c r="J9" s="130">
        <v>43</v>
      </c>
      <c r="K9" s="130">
        <v>40</v>
      </c>
      <c r="L9" s="130">
        <v>38</v>
      </c>
      <c r="M9" s="130">
        <v>0</v>
      </c>
      <c r="N9" s="165">
        <v>1520</v>
      </c>
      <c r="O9" s="130">
        <v>30</v>
      </c>
      <c r="P9" s="129">
        <v>0.37</v>
      </c>
      <c r="Q9" s="129">
        <v>0.39</v>
      </c>
      <c r="R9" s="129">
        <v>0.4</v>
      </c>
      <c r="S9" s="129">
        <v>0.41</v>
      </c>
      <c r="T9" s="129">
        <v>0.42</v>
      </c>
      <c r="U9" s="129">
        <v>0.43</v>
      </c>
      <c r="V9" s="123">
        <v>5</v>
      </c>
      <c r="W9" s="123">
        <v>1000</v>
      </c>
      <c r="X9" s="166">
        <v>9</v>
      </c>
      <c r="Y9" s="167" t="s">
        <v>122</v>
      </c>
    </row>
    <row r="10" spans="1:25" x14ac:dyDescent="0.3">
      <c r="A10" s="164" t="s">
        <v>123</v>
      </c>
      <c r="B10" s="130" t="s">
        <v>130</v>
      </c>
      <c r="C10" s="142">
        <v>200</v>
      </c>
      <c r="D10" s="129">
        <v>0.43</v>
      </c>
      <c r="E10" s="129">
        <v>0.44</v>
      </c>
      <c r="F10" s="129">
        <v>0.45</v>
      </c>
      <c r="G10" s="130">
        <v>1175</v>
      </c>
      <c r="H10" s="130">
        <v>980</v>
      </c>
      <c r="I10" s="130">
        <v>877</v>
      </c>
      <c r="J10" s="130">
        <v>43</v>
      </c>
      <c r="K10" s="130">
        <v>40</v>
      </c>
      <c r="L10" s="130">
        <v>38</v>
      </c>
      <c r="M10" s="130">
        <v>0</v>
      </c>
      <c r="N10" s="165">
        <v>20</v>
      </c>
      <c r="O10" s="130">
        <v>30</v>
      </c>
      <c r="P10" s="129">
        <v>0.26</v>
      </c>
      <c r="Q10" s="129">
        <v>0.27</v>
      </c>
      <c r="R10" s="129">
        <v>0.28000000000000003</v>
      </c>
      <c r="S10" s="129">
        <v>0.57999999999999996</v>
      </c>
      <c r="T10" s="129">
        <v>0.6</v>
      </c>
      <c r="U10" s="129">
        <v>0.61</v>
      </c>
      <c r="V10" s="123">
        <v>5</v>
      </c>
      <c r="W10" s="123">
        <v>1000</v>
      </c>
      <c r="X10" s="166">
        <v>9</v>
      </c>
      <c r="Y10" s="167" t="s">
        <v>122</v>
      </c>
    </row>
    <row r="11" spans="1:25" x14ac:dyDescent="0.3">
      <c r="A11" s="164" t="s">
        <v>123</v>
      </c>
      <c r="B11" s="130" t="s">
        <v>131</v>
      </c>
      <c r="C11" s="142">
        <v>2900</v>
      </c>
      <c r="D11" s="129">
        <v>0.36</v>
      </c>
      <c r="E11" s="129">
        <v>0.37</v>
      </c>
      <c r="F11" s="129">
        <v>0.38</v>
      </c>
      <c r="G11" s="130">
        <v>1175</v>
      </c>
      <c r="H11" s="130">
        <v>980</v>
      </c>
      <c r="I11" s="130">
        <v>877</v>
      </c>
      <c r="J11" s="130">
        <v>43</v>
      </c>
      <c r="K11" s="130">
        <v>40</v>
      </c>
      <c r="L11" s="130">
        <v>38</v>
      </c>
      <c r="M11" s="130">
        <v>0</v>
      </c>
      <c r="N11" s="165">
        <v>40</v>
      </c>
      <c r="O11" s="130">
        <v>30</v>
      </c>
      <c r="P11" s="129">
        <v>0.24</v>
      </c>
      <c r="Q11" s="129">
        <v>0.26</v>
      </c>
      <c r="R11" s="129">
        <v>0.27</v>
      </c>
      <c r="S11" s="129">
        <v>0.49</v>
      </c>
      <c r="T11" s="129">
        <v>0.51</v>
      </c>
      <c r="U11" s="129">
        <v>0.52</v>
      </c>
      <c r="V11" s="123">
        <v>5</v>
      </c>
      <c r="W11" s="123">
        <v>1000</v>
      </c>
      <c r="X11" s="166">
        <v>9</v>
      </c>
      <c r="Y11" s="167" t="s">
        <v>122</v>
      </c>
    </row>
    <row r="12" spans="1:25" x14ac:dyDescent="0.3">
      <c r="A12" s="164" t="s">
        <v>123</v>
      </c>
      <c r="B12" s="130" t="s">
        <v>132</v>
      </c>
      <c r="C12" s="142">
        <v>300</v>
      </c>
      <c r="D12" s="129">
        <v>0.44</v>
      </c>
      <c r="E12" s="129">
        <v>0.45</v>
      </c>
      <c r="F12" s="129">
        <v>0.46</v>
      </c>
      <c r="G12" s="130">
        <v>1175</v>
      </c>
      <c r="H12" s="130">
        <v>980</v>
      </c>
      <c r="I12" s="130">
        <v>877</v>
      </c>
      <c r="J12" s="130">
        <v>43</v>
      </c>
      <c r="K12" s="130">
        <v>40</v>
      </c>
      <c r="L12" s="130">
        <v>38</v>
      </c>
      <c r="M12" s="130">
        <v>0</v>
      </c>
      <c r="N12" s="165">
        <v>20</v>
      </c>
      <c r="O12" s="130">
        <v>30</v>
      </c>
      <c r="P12" s="129">
        <v>0.26</v>
      </c>
      <c r="Q12" s="129">
        <v>0.28000000000000003</v>
      </c>
      <c r="R12" s="129">
        <v>0.28000000000000003</v>
      </c>
      <c r="S12" s="129">
        <v>0.6</v>
      </c>
      <c r="T12" s="129">
        <v>0.61</v>
      </c>
      <c r="U12" s="129">
        <v>0.62</v>
      </c>
      <c r="V12" s="123">
        <v>5</v>
      </c>
      <c r="W12" s="123">
        <v>1000</v>
      </c>
      <c r="X12" s="166">
        <v>9</v>
      </c>
      <c r="Y12" s="167" t="s">
        <v>122</v>
      </c>
    </row>
    <row r="13" spans="1:25" x14ac:dyDescent="0.3">
      <c r="A13" s="164" t="s">
        <v>123</v>
      </c>
      <c r="B13" s="130" t="s">
        <v>133</v>
      </c>
      <c r="C13" s="142">
        <v>2900</v>
      </c>
      <c r="D13" s="129">
        <v>0.35</v>
      </c>
      <c r="E13" s="129">
        <v>0.36</v>
      </c>
      <c r="F13" s="129">
        <v>0.37</v>
      </c>
      <c r="G13" s="130">
        <v>1175</v>
      </c>
      <c r="H13" s="130">
        <v>980</v>
      </c>
      <c r="I13" s="130">
        <v>877</v>
      </c>
      <c r="J13" s="130">
        <v>43</v>
      </c>
      <c r="K13" s="130">
        <v>40</v>
      </c>
      <c r="L13" s="130">
        <v>38</v>
      </c>
      <c r="M13" s="130">
        <v>0</v>
      </c>
      <c r="N13" s="165">
        <v>60</v>
      </c>
      <c r="O13" s="130">
        <v>30</v>
      </c>
      <c r="P13" s="129">
        <v>0.25</v>
      </c>
      <c r="Q13" s="129">
        <v>0.26</v>
      </c>
      <c r="R13" s="129">
        <v>0.27</v>
      </c>
      <c r="S13" s="129">
        <v>0.49</v>
      </c>
      <c r="T13" s="129">
        <v>0.5</v>
      </c>
      <c r="U13" s="129">
        <v>0.51</v>
      </c>
      <c r="V13" s="123">
        <v>5</v>
      </c>
      <c r="W13" s="123">
        <v>1000</v>
      </c>
      <c r="X13" s="166">
        <v>9</v>
      </c>
      <c r="Y13" s="167" t="s">
        <v>122</v>
      </c>
    </row>
    <row r="14" spans="1:25" x14ac:dyDescent="0.3">
      <c r="A14" s="164" t="s">
        <v>123</v>
      </c>
      <c r="B14" s="130" t="s">
        <v>134</v>
      </c>
      <c r="C14" s="142">
        <v>300</v>
      </c>
      <c r="D14" s="129">
        <v>0.46</v>
      </c>
      <c r="E14" s="129">
        <v>0.47</v>
      </c>
      <c r="F14" s="129">
        <v>0.48</v>
      </c>
      <c r="G14" s="130">
        <v>1175</v>
      </c>
      <c r="H14" s="130">
        <v>980</v>
      </c>
      <c r="I14" s="130">
        <v>877</v>
      </c>
      <c r="J14" s="130">
        <v>43</v>
      </c>
      <c r="K14" s="130">
        <v>40</v>
      </c>
      <c r="L14" s="130">
        <v>38</v>
      </c>
      <c r="M14" s="130">
        <v>0</v>
      </c>
      <c r="N14" s="165">
        <v>40</v>
      </c>
      <c r="O14" s="130">
        <v>30</v>
      </c>
      <c r="P14" s="129">
        <v>0.3</v>
      </c>
      <c r="Q14" s="129">
        <v>0.31</v>
      </c>
      <c r="R14" s="129">
        <v>0.32</v>
      </c>
      <c r="S14" s="129">
        <v>0.55000000000000004</v>
      </c>
      <c r="T14" s="129">
        <v>0.56000000000000005</v>
      </c>
      <c r="U14" s="129">
        <v>0.56999999999999995</v>
      </c>
      <c r="V14" s="123">
        <v>5</v>
      </c>
      <c r="W14" s="123">
        <v>1000</v>
      </c>
      <c r="X14" s="166">
        <v>9</v>
      </c>
      <c r="Y14" s="167" t="s">
        <v>122</v>
      </c>
    </row>
    <row r="15" spans="1:25" ht="15" thickBot="1" x14ac:dyDescent="0.35">
      <c r="A15" s="168" t="s">
        <v>123</v>
      </c>
      <c r="B15" s="169" t="s">
        <v>135</v>
      </c>
      <c r="C15" s="170">
        <v>1300</v>
      </c>
      <c r="D15" s="171">
        <v>0.38</v>
      </c>
      <c r="E15" s="171">
        <v>0.4</v>
      </c>
      <c r="F15" s="171">
        <v>0.41</v>
      </c>
      <c r="G15" s="169">
        <v>1175</v>
      </c>
      <c r="H15" s="169">
        <v>980</v>
      </c>
      <c r="I15" s="169">
        <v>877</v>
      </c>
      <c r="J15" s="169">
        <v>43</v>
      </c>
      <c r="K15" s="169">
        <v>40</v>
      </c>
      <c r="L15" s="169">
        <v>38</v>
      </c>
      <c r="M15" s="169">
        <v>0</v>
      </c>
      <c r="N15" s="172">
        <v>20</v>
      </c>
      <c r="O15" s="169">
        <v>30</v>
      </c>
      <c r="P15" s="171">
        <v>0.22</v>
      </c>
      <c r="Q15" s="171">
        <v>0.23</v>
      </c>
      <c r="R15" s="171">
        <v>0.24</v>
      </c>
      <c r="S15" s="171">
        <v>0.49</v>
      </c>
      <c r="T15" s="171">
        <v>0.5</v>
      </c>
      <c r="U15" s="171">
        <v>0.51</v>
      </c>
      <c r="V15" s="173">
        <v>5</v>
      </c>
      <c r="W15" s="173">
        <v>1000</v>
      </c>
      <c r="X15" s="174">
        <v>9</v>
      </c>
      <c r="Y15" s="175" t="s">
        <v>122</v>
      </c>
    </row>
    <row r="16" spans="1:25" x14ac:dyDescent="0.3">
      <c r="A16" s="156" t="s">
        <v>136</v>
      </c>
      <c r="B16" s="157" t="s">
        <v>137</v>
      </c>
      <c r="C16" s="158" t="s">
        <v>138</v>
      </c>
      <c r="D16" s="159">
        <v>0.45</v>
      </c>
      <c r="E16" s="159">
        <v>0.47</v>
      </c>
      <c r="F16" s="159">
        <v>0.47</v>
      </c>
      <c r="G16" s="157">
        <v>3379</v>
      </c>
      <c r="H16" s="157">
        <v>2625</v>
      </c>
      <c r="I16" s="157">
        <v>2325</v>
      </c>
      <c r="J16" s="157">
        <v>106</v>
      </c>
      <c r="K16" s="157">
        <v>91</v>
      </c>
      <c r="L16" s="157">
        <v>82</v>
      </c>
      <c r="M16" s="157">
        <v>0</v>
      </c>
      <c r="N16" s="160">
        <v>745</v>
      </c>
      <c r="O16" s="157">
        <v>30</v>
      </c>
      <c r="P16" s="159">
        <v>0.27</v>
      </c>
      <c r="Q16" s="159">
        <v>0.28999999999999998</v>
      </c>
      <c r="R16" s="159">
        <v>0.28999999999999998</v>
      </c>
      <c r="S16" s="159">
        <v>0.6</v>
      </c>
      <c r="T16" s="159">
        <v>0.61</v>
      </c>
      <c r="U16" s="159">
        <v>0.62</v>
      </c>
      <c r="V16" s="161">
        <v>10</v>
      </c>
      <c r="W16" s="161">
        <v>1000</v>
      </c>
      <c r="X16" s="162">
        <v>9</v>
      </c>
      <c r="Y16" s="163" t="s">
        <v>122</v>
      </c>
    </row>
    <row r="17" spans="1:25" x14ac:dyDescent="0.3">
      <c r="A17" s="164" t="s">
        <v>123</v>
      </c>
      <c r="B17" s="130" t="s">
        <v>139</v>
      </c>
      <c r="C17" s="142" t="s">
        <v>138</v>
      </c>
      <c r="D17" s="129">
        <v>0.53</v>
      </c>
      <c r="E17" s="129">
        <v>0.53</v>
      </c>
      <c r="F17" s="129">
        <v>0.54</v>
      </c>
      <c r="G17" s="130">
        <v>3379</v>
      </c>
      <c r="H17" s="130">
        <v>2625</v>
      </c>
      <c r="I17" s="130">
        <v>2325</v>
      </c>
      <c r="J17" s="130">
        <v>106</v>
      </c>
      <c r="K17" s="130">
        <v>91</v>
      </c>
      <c r="L17" s="130">
        <v>82</v>
      </c>
      <c r="M17" s="130">
        <v>0</v>
      </c>
      <c r="N17" s="165">
        <v>2725</v>
      </c>
      <c r="O17" s="130">
        <v>30</v>
      </c>
      <c r="P17" s="129">
        <v>0.52</v>
      </c>
      <c r="Q17" s="129">
        <v>0.53</v>
      </c>
      <c r="R17" s="129">
        <v>0.53</v>
      </c>
      <c r="S17" s="129">
        <v>0.45</v>
      </c>
      <c r="T17" s="129">
        <v>0.46</v>
      </c>
      <c r="U17" s="129">
        <v>0.46</v>
      </c>
      <c r="V17" s="123">
        <v>10</v>
      </c>
      <c r="W17" s="123">
        <v>1000</v>
      </c>
      <c r="X17" s="166">
        <v>9</v>
      </c>
      <c r="Y17" s="167" t="s">
        <v>122</v>
      </c>
    </row>
    <row r="18" spans="1:25" ht="15" thickBot="1" x14ac:dyDescent="0.35">
      <c r="A18" s="168" t="s">
        <v>123</v>
      </c>
      <c r="B18" s="169" t="s">
        <v>140</v>
      </c>
      <c r="C18" s="170" t="s">
        <v>138</v>
      </c>
      <c r="D18" s="171">
        <v>0.5</v>
      </c>
      <c r="E18" s="171">
        <v>0.51</v>
      </c>
      <c r="F18" s="171">
        <v>0.52</v>
      </c>
      <c r="G18" s="169">
        <v>3379</v>
      </c>
      <c r="H18" s="169">
        <v>2625</v>
      </c>
      <c r="I18" s="169">
        <v>2325</v>
      </c>
      <c r="J18" s="169">
        <v>106</v>
      </c>
      <c r="K18" s="169">
        <v>91</v>
      </c>
      <c r="L18" s="169">
        <v>82</v>
      </c>
      <c r="M18" s="169">
        <v>0</v>
      </c>
      <c r="N18" s="172">
        <v>785</v>
      </c>
      <c r="O18" s="169">
        <v>30</v>
      </c>
      <c r="P18" s="171">
        <v>0.39</v>
      </c>
      <c r="Q18" s="171">
        <v>0.4</v>
      </c>
      <c r="R18" s="171">
        <v>0.41</v>
      </c>
      <c r="S18" s="171">
        <v>0.56999999999999995</v>
      </c>
      <c r="T18" s="171">
        <v>0.57999999999999996</v>
      </c>
      <c r="U18" s="171">
        <v>0.59</v>
      </c>
      <c r="V18" s="173">
        <v>10</v>
      </c>
      <c r="W18" s="173">
        <v>1000</v>
      </c>
      <c r="X18" s="174">
        <v>9</v>
      </c>
      <c r="Y18" s="175" t="s">
        <v>122</v>
      </c>
    </row>
    <row r="19" spans="1:25" x14ac:dyDescent="0.3">
      <c r="A19" s="156" t="s">
        <v>141</v>
      </c>
      <c r="B19" s="157" t="s">
        <v>142</v>
      </c>
      <c r="C19" s="158" t="s">
        <v>138</v>
      </c>
      <c r="D19" s="159">
        <v>0.2</v>
      </c>
      <c r="E19" s="159">
        <v>0.22</v>
      </c>
      <c r="F19" s="159">
        <v>0.22</v>
      </c>
      <c r="G19" s="157">
        <v>1167</v>
      </c>
      <c r="H19" s="157">
        <v>804</v>
      </c>
      <c r="I19" s="157">
        <v>729</v>
      </c>
      <c r="J19" s="157">
        <v>22</v>
      </c>
      <c r="K19" s="157">
        <v>17</v>
      </c>
      <c r="L19" s="157">
        <v>16</v>
      </c>
      <c r="M19" s="157">
        <v>0</v>
      </c>
      <c r="N19" s="160"/>
      <c r="O19" s="157">
        <v>25</v>
      </c>
      <c r="P19" s="159">
        <v>0.34</v>
      </c>
      <c r="Q19" s="159">
        <v>0.35</v>
      </c>
      <c r="R19" s="159">
        <v>0.35</v>
      </c>
      <c r="S19" s="159">
        <v>0.01</v>
      </c>
      <c r="T19" s="159">
        <v>0.01</v>
      </c>
      <c r="U19" s="159">
        <v>0.01</v>
      </c>
      <c r="V19" s="161">
        <v>4</v>
      </c>
      <c r="W19" s="161">
        <v>600</v>
      </c>
      <c r="X19" s="162">
        <v>9</v>
      </c>
      <c r="Y19" s="163" t="s">
        <v>122</v>
      </c>
    </row>
    <row r="20" spans="1:25" x14ac:dyDescent="0.3">
      <c r="A20" s="164" t="s">
        <v>123</v>
      </c>
      <c r="B20" s="130" t="s">
        <v>143</v>
      </c>
      <c r="C20" s="142" t="s">
        <v>138</v>
      </c>
      <c r="D20" s="129">
        <v>0.21</v>
      </c>
      <c r="E20" s="129">
        <v>0.22</v>
      </c>
      <c r="F20" s="129">
        <v>0.23</v>
      </c>
      <c r="G20" s="130">
        <v>1167</v>
      </c>
      <c r="H20" s="130">
        <v>804</v>
      </c>
      <c r="I20" s="130">
        <v>729</v>
      </c>
      <c r="J20" s="130">
        <v>22</v>
      </c>
      <c r="K20" s="130">
        <v>17</v>
      </c>
      <c r="L20" s="130">
        <v>16</v>
      </c>
      <c r="M20" s="130">
        <v>0</v>
      </c>
      <c r="N20" s="165"/>
      <c r="O20" s="130">
        <v>25</v>
      </c>
      <c r="P20" s="129">
        <v>0.4</v>
      </c>
      <c r="Q20" s="129">
        <v>0.4</v>
      </c>
      <c r="R20" s="129">
        <v>0.41</v>
      </c>
      <c r="S20" s="129">
        <v>0.02</v>
      </c>
      <c r="T20" s="129">
        <v>0.02</v>
      </c>
      <c r="U20" s="129">
        <v>0.02</v>
      </c>
      <c r="V20" s="123">
        <v>4</v>
      </c>
      <c r="W20" s="123">
        <v>600</v>
      </c>
      <c r="X20" s="166">
        <v>9</v>
      </c>
      <c r="Y20" s="167" t="s">
        <v>122</v>
      </c>
    </row>
    <row r="21" spans="1:25" x14ac:dyDescent="0.3">
      <c r="A21" s="164" t="s">
        <v>123</v>
      </c>
      <c r="B21" s="130" t="s">
        <v>144</v>
      </c>
      <c r="C21" s="142" t="s">
        <v>138</v>
      </c>
      <c r="D21" s="129">
        <v>0.2</v>
      </c>
      <c r="E21" s="129">
        <v>0.22</v>
      </c>
      <c r="F21" s="129">
        <v>0.23</v>
      </c>
      <c r="G21" s="130">
        <v>1167</v>
      </c>
      <c r="H21" s="130">
        <v>804</v>
      </c>
      <c r="I21" s="130">
        <v>729</v>
      </c>
      <c r="J21" s="130">
        <v>22</v>
      </c>
      <c r="K21" s="130">
        <v>17</v>
      </c>
      <c r="L21" s="130">
        <v>16</v>
      </c>
      <c r="M21" s="130">
        <v>0</v>
      </c>
      <c r="N21" s="165"/>
      <c r="O21" s="130">
        <v>25</v>
      </c>
      <c r="P21" s="129">
        <v>0.37</v>
      </c>
      <c r="Q21" s="129">
        <v>0.38</v>
      </c>
      <c r="R21" s="129">
        <v>0.38</v>
      </c>
      <c r="S21" s="129">
        <v>0.01</v>
      </c>
      <c r="T21" s="129">
        <v>0.01</v>
      </c>
      <c r="U21" s="129">
        <v>0.01</v>
      </c>
      <c r="V21" s="123">
        <v>4</v>
      </c>
      <c r="W21" s="123">
        <v>600</v>
      </c>
      <c r="X21" s="166">
        <v>9</v>
      </c>
      <c r="Y21" s="167" t="s">
        <v>122</v>
      </c>
    </row>
    <row r="22" spans="1:25" ht="15" thickBot="1" x14ac:dyDescent="0.35">
      <c r="A22" s="168" t="s">
        <v>123</v>
      </c>
      <c r="B22" s="169" t="s">
        <v>145</v>
      </c>
      <c r="C22" s="170" t="s">
        <v>138</v>
      </c>
      <c r="D22" s="171">
        <v>0.21</v>
      </c>
      <c r="E22" s="171">
        <v>0.22</v>
      </c>
      <c r="F22" s="171">
        <v>0.23</v>
      </c>
      <c r="G22" s="169">
        <v>1167</v>
      </c>
      <c r="H22" s="169">
        <v>804</v>
      </c>
      <c r="I22" s="169">
        <v>729</v>
      </c>
      <c r="J22" s="169">
        <v>22</v>
      </c>
      <c r="K22" s="169">
        <v>17</v>
      </c>
      <c r="L22" s="169">
        <v>16</v>
      </c>
      <c r="M22" s="169">
        <v>0</v>
      </c>
      <c r="N22" s="172"/>
      <c r="O22" s="169">
        <v>25</v>
      </c>
      <c r="P22" s="171">
        <v>0.35</v>
      </c>
      <c r="Q22" s="171">
        <v>0.36</v>
      </c>
      <c r="R22" s="171">
        <v>0.36</v>
      </c>
      <c r="S22" s="171">
        <v>0</v>
      </c>
      <c r="T22" s="171">
        <v>0</v>
      </c>
      <c r="U22" s="171">
        <v>0</v>
      </c>
      <c r="V22" s="173">
        <v>4</v>
      </c>
      <c r="W22" s="173">
        <v>600</v>
      </c>
      <c r="X22" s="174">
        <v>9</v>
      </c>
      <c r="Y22" s="175" t="s">
        <v>122</v>
      </c>
    </row>
    <row r="23" spans="1:25" x14ac:dyDescent="0.3">
      <c r="A23" s="156" t="s">
        <v>146</v>
      </c>
      <c r="B23" s="157" t="s">
        <v>147</v>
      </c>
      <c r="C23" s="158" t="s">
        <v>148</v>
      </c>
      <c r="D23" s="159">
        <v>0.67</v>
      </c>
      <c r="E23" s="159">
        <v>0.67</v>
      </c>
      <c r="F23" s="159">
        <v>0.67</v>
      </c>
      <c r="G23" s="157">
        <v>10759</v>
      </c>
      <c r="H23" s="157">
        <v>10759</v>
      </c>
      <c r="I23" s="157">
        <v>10759</v>
      </c>
      <c r="J23" s="157">
        <v>63</v>
      </c>
      <c r="K23" s="157">
        <v>63</v>
      </c>
      <c r="L23" s="157">
        <v>63</v>
      </c>
      <c r="M23" s="157">
        <v>0</v>
      </c>
      <c r="N23" s="160"/>
      <c r="O23" s="157">
        <v>75</v>
      </c>
      <c r="P23" s="159">
        <v>0.85</v>
      </c>
      <c r="Q23" s="159">
        <v>0.85</v>
      </c>
      <c r="R23" s="159">
        <v>0.85</v>
      </c>
      <c r="S23" s="159">
        <v>0.82</v>
      </c>
      <c r="T23" s="159">
        <v>0.82</v>
      </c>
      <c r="U23" s="159">
        <v>0.82</v>
      </c>
      <c r="V23" s="161">
        <v>10</v>
      </c>
      <c r="W23" s="161">
        <v>1000</v>
      </c>
      <c r="X23" s="162">
        <v>9</v>
      </c>
      <c r="Y23" s="163" t="s">
        <v>149</v>
      </c>
    </row>
    <row r="24" spans="1:25" x14ac:dyDescent="0.3">
      <c r="A24" s="164" t="s">
        <v>123</v>
      </c>
      <c r="B24" s="130" t="s">
        <v>147</v>
      </c>
      <c r="C24" s="142" t="s">
        <v>150</v>
      </c>
      <c r="D24" s="129">
        <v>0.47</v>
      </c>
      <c r="E24" s="129">
        <v>0.47</v>
      </c>
      <c r="F24" s="129">
        <v>0.47</v>
      </c>
      <c r="G24" s="130">
        <v>11541</v>
      </c>
      <c r="H24" s="130">
        <v>11541</v>
      </c>
      <c r="I24" s="130">
        <v>11541</v>
      </c>
      <c r="J24" s="130">
        <v>43</v>
      </c>
      <c r="K24" s="130">
        <v>43</v>
      </c>
      <c r="L24" s="130">
        <v>43</v>
      </c>
      <c r="M24" s="130">
        <v>0</v>
      </c>
      <c r="N24" s="165"/>
      <c r="O24" s="130">
        <v>75</v>
      </c>
      <c r="P24" s="129">
        <v>0.56999999999999995</v>
      </c>
      <c r="Q24" s="129">
        <v>0.56999999999999995</v>
      </c>
      <c r="R24" s="129">
        <v>0.56999999999999995</v>
      </c>
      <c r="S24" s="129">
        <v>0.56999999999999995</v>
      </c>
      <c r="T24" s="129">
        <v>0.56999999999999995</v>
      </c>
      <c r="U24" s="129">
        <v>0.56999999999999995</v>
      </c>
      <c r="V24" s="123">
        <v>10</v>
      </c>
      <c r="W24" s="123">
        <v>1000</v>
      </c>
      <c r="X24" s="166">
        <v>9</v>
      </c>
      <c r="Y24" s="167" t="s">
        <v>149</v>
      </c>
    </row>
    <row r="25" spans="1:25" x14ac:dyDescent="0.3">
      <c r="A25" s="164" t="s">
        <v>123</v>
      </c>
      <c r="B25" s="130" t="s">
        <v>147</v>
      </c>
      <c r="C25" s="142" t="s">
        <v>151</v>
      </c>
      <c r="D25" s="129">
        <v>0.35</v>
      </c>
      <c r="E25" s="129">
        <v>0.35</v>
      </c>
      <c r="F25" s="129">
        <v>0.35</v>
      </c>
      <c r="G25" s="130">
        <v>11355</v>
      </c>
      <c r="H25" s="130">
        <v>11355</v>
      </c>
      <c r="I25" s="130">
        <v>11355</v>
      </c>
      <c r="J25" s="130">
        <v>31</v>
      </c>
      <c r="K25" s="130">
        <v>31</v>
      </c>
      <c r="L25" s="130">
        <v>31</v>
      </c>
      <c r="M25" s="130">
        <v>0</v>
      </c>
      <c r="N25" s="165"/>
      <c r="O25" s="130">
        <v>75</v>
      </c>
      <c r="P25" s="129">
        <v>0.39</v>
      </c>
      <c r="Q25" s="129">
        <v>0.39</v>
      </c>
      <c r="R25" s="129">
        <v>0.39</v>
      </c>
      <c r="S25" s="129">
        <v>0.53</v>
      </c>
      <c r="T25" s="129">
        <v>0.53</v>
      </c>
      <c r="U25" s="129">
        <v>0.53</v>
      </c>
      <c r="V25" s="123">
        <v>10</v>
      </c>
      <c r="W25" s="123">
        <v>1000</v>
      </c>
      <c r="X25" s="166">
        <v>9</v>
      </c>
      <c r="Y25" s="167" t="s">
        <v>149</v>
      </c>
    </row>
    <row r="26" spans="1:25" x14ac:dyDescent="0.3">
      <c r="A26" s="164" t="s">
        <v>123</v>
      </c>
      <c r="B26" s="130" t="s">
        <v>147</v>
      </c>
      <c r="C26" s="142" t="s">
        <v>152</v>
      </c>
      <c r="D26" s="129">
        <v>0.27</v>
      </c>
      <c r="E26" s="129">
        <v>0.27</v>
      </c>
      <c r="F26" s="129">
        <v>0.27</v>
      </c>
      <c r="G26" s="130">
        <v>11488</v>
      </c>
      <c r="H26" s="130">
        <v>11488</v>
      </c>
      <c r="I26" s="130">
        <v>11488</v>
      </c>
      <c r="J26" s="130">
        <v>36</v>
      </c>
      <c r="K26" s="130">
        <v>36</v>
      </c>
      <c r="L26" s="130">
        <v>36</v>
      </c>
      <c r="M26" s="130">
        <v>0</v>
      </c>
      <c r="N26" s="165"/>
      <c r="O26" s="130">
        <v>75</v>
      </c>
      <c r="P26" s="129">
        <v>0.39</v>
      </c>
      <c r="Q26" s="129">
        <v>0.39</v>
      </c>
      <c r="R26" s="129">
        <v>0.39</v>
      </c>
      <c r="S26" s="129">
        <v>0.25</v>
      </c>
      <c r="T26" s="129">
        <v>0.25</v>
      </c>
      <c r="U26" s="129">
        <v>0.25</v>
      </c>
      <c r="V26" s="123">
        <v>10</v>
      </c>
      <c r="W26" s="123">
        <v>1000</v>
      </c>
      <c r="X26" s="166">
        <v>9</v>
      </c>
      <c r="Y26" s="167" t="s">
        <v>149</v>
      </c>
    </row>
    <row r="27" spans="1:25" x14ac:dyDescent="0.3">
      <c r="A27" s="164" t="s">
        <v>123</v>
      </c>
      <c r="B27" s="130" t="s">
        <v>153</v>
      </c>
      <c r="C27" s="142" t="s">
        <v>154</v>
      </c>
      <c r="D27" s="129">
        <v>0.61</v>
      </c>
      <c r="E27" s="129">
        <v>0.61</v>
      </c>
      <c r="F27" s="129">
        <v>0.61</v>
      </c>
      <c r="G27" s="130">
        <v>11596</v>
      </c>
      <c r="H27" s="130">
        <v>11596</v>
      </c>
      <c r="I27" s="130">
        <v>11596</v>
      </c>
      <c r="J27" s="130">
        <v>65</v>
      </c>
      <c r="K27" s="130">
        <v>65</v>
      </c>
      <c r="L27" s="130">
        <v>65</v>
      </c>
      <c r="M27" s="130">
        <v>0</v>
      </c>
      <c r="N27" s="165"/>
      <c r="O27" s="130">
        <v>75</v>
      </c>
      <c r="P27" s="129">
        <v>0.91</v>
      </c>
      <c r="Q27" s="129">
        <v>0.91</v>
      </c>
      <c r="R27" s="129">
        <v>0.91</v>
      </c>
      <c r="S27" s="129">
        <v>0.91</v>
      </c>
      <c r="T27" s="129">
        <v>0.91</v>
      </c>
      <c r="U27" s="129">
        <v>0.91</v>
      </c>
      <c r="V27" s="123">
        <v>10</v>
      </c>
      <c r="W27" s="123">
        <v>1000</v>
      </c>
      <c r="X27" s="166">
        <v>9</v>
      </c>
      <c r="Y27" s="167" t="s">
        <v>149</v>
      </c>
    </row>
    <row r="28" spans="1:25" x14ac:dyDescent="0.3">
      <c r="A28" s="164" t="s">
        <v>123</v>
      </c>
      <c r="B28" s="130" t="s">
        <v>153</v>
      </c>
      <c r="C28" s="142" t="s">
        <v>155</v>
      </c>
      <c r="D28" s="129">
        <v>0.5</v>
      </c>
      <c r="E28" s="129">
        <v>0.5</v>
      </c>
      <c r="F28" s="129">
        <v>0.5</v>
      </c>
      <c r="G28" s="130">
        <v>11579</v>
      </c>
      <c r="H28" s="130">
        <v>11579</v>
      </c>
      <c r="I28" s="130">
        <v>11579</v>
      </c>
      <c r="J28" s="130">
        <v>53</v>
      </c>
      <c r="K28" s="130">
        <v>53</v>
      </c>
      <c r="L28" s="130">
        <v>53</v>
      </c>
      <c r="M28" s="130">
        <v>0</v>
      </c>
      <c r="N28" s="165"/>
      <c r="O28" s="130">
        <v>75</v>
      </c>
      <c r="P28" s="129">
        <v>0.34</v>
      </c>
      <c r="Q28" s="129">
        <v>0.34</v>
      </c>
      <c r="R28" s="129">
        <v>0.34</v>
      </c>
      <c r="S28" s="129">
        <v>0.31</v>
      </c>
      <c r="T28" s="129">
        <v>0.31</v>
      </c>
      <c r="U28" s="129">
        <v>0.31</v>
      </c>
      <c r="V28" s="123">
        <v>10</v>
      </c>
      <c r="W28" s="123">
        <v>1000</v>
      </c>
      <c r="X28" s="166">
        <v>9</v>
      </c>
      <c r="Y28" s="167" t="s">
        <v>149</v>
      </c>
    </row>
    <row r="29" spans="1:25" x14ac:dyDescent="0.3">
      <c r="A29" s="164" t="s">
        <v>123</v>
      </c>
      <c r="B29" s="130" t="s">
        <v>153</v>
      </c>
      <c r="C29" s="142" t="s">
        <v>156</v>
      </c>
      <c r="D29" s="129">
        <v>0.35</v>
      </c>
      <c r="E29" s="129">
        <v>0.35</v>
      </c>
      <c r="F29" s="129">
        <v>0.35</v>
      </c>
      <c r="G29" s="130">
        <v>11518</v>
      </c>
      <c r="H29" s="130">
        <v>11518</v>
      </c>
      <c r="I29" s="130">
        <v>11518</v>
      </c>
      <c r="J29" s="130">
        <v>40</v>
      </c>
      <c r="K29" s="130">
        <v>40</v>
      </c>
      <c r="L29" s="130">
        <v>40</v>
      </c>
      <c r="M29" s="130">
        <v>0</v>
      </c>
      <c r="N29" s="165"/>
      <c r="O29" s="130">
        <v>75</v>
      </c>
      <c r="P29" s="129">
        <v>0.55000000000000004</v>
      </c>
      <c r="Q29" s="129">
        <v>0.55000000000000004</v>
      </c>
      <c r="R29" s="129">
        <v>0.55000000000000004</v>
      </c>
      <c r="S29" s="129">
        <v>0.7</v>
      </c>
      <c r="T29" s="129">
        <v>0.7</v>
      </c>
      <c r="U29" s="129">
        <v>0.7</v>
      </c>
      <c r="V29" s="123">
        <v>10</v>
      </c>
      <c r="W29" s="123">
        <v>1000</v>
      </c>
      <c r="X29" s="166">
        <v>9</v>
      </c>
      <c r="Y29" s="167" t="s">
        <v>149</v>
      </c>
    </row>
    <row r="30" spans="1:25" x14ac:dyDescent="0.3">
      <c r="A30" s="164" t="s">
        <v>123</v>
      </c>
      <c r="B30" s="130" t="s">
        <v>153</v>
      </c>
      <c r="C30" s="142" t="s">
        <v>157</v>
      </c>
      <c r="D30" s="129">
        <v>0.27</v>
      </c>
      <c r="E30" s="129">
        <v>0.27</v>
      </c>
      <c r="F30" s="129">
        <v>0.27</v>
      </c>
      <c r="G30" s="130">
        <v>11602</v>
      </c>
      <c r="H30" s="130">
        <v>11602</v>
      </c>
      <c r="I30" s="130">
        <v>11602</v>
      </c>
      <c r="J30" s="130">
        <v>67</v>
      </c>
      <c r="K30" s="130">
        <v>67</v>
      </c>
      <c r="L30" s="130">
        <v>67</v>
      </c>
      <c r="M30" s="130">
        <v>0</v>
      </c>
      <c r="N30" s="165"/>
      <c r="O30" s="130">
        <v>75</v>
      </c>
      <c r="P30" s="129">
        <v>0.32</v>
      </c>
      <c r="Q30" s="129">
        <v>0.32</v>
      </c>
      <c r="R30" s="129">
        <v>0.32</v>
      </c>
      <c r="S30" s="129">
        <v>0.61</v>
      </c>
      <c r="T30" s="129">
        <v>0.61</v>
      </c>
      <c r="U30" s="129">
        <v>0.61</v>
      </c>
      <c r="V30" s="123">
        <v>10</v>
      </c>
      <c r="W30" s="123">
        <v>1000</v>
      </c>
      <c r="X30" s="166">
        <v>9</v>
      </c>
      <c r="Y30" s="167" t="s">
        <v>149</v>
      </c>
    </row>
    <row r="31" spans="1:25" ht="15" thickBot="1" x14ac:dyDescent="0.35">
      <c r="A31" s="168" t="s">
        <v>123</v>
      </c>
      <c r="B31" s="169" t="s">
        <v>158</v>
      </c>
      <c r="C31" s="170" t="s">
        <v>159</v>
      </c>
      <c r="D31" s="171">
        <v>0.65</v>
      </c>
      <c r="E31" s="171">
        <v>0.65</v>
      </c>
      <c r="F31" s="171">
        <v>0.65</v>
      </c>
      <c r="G31" s="169">
        <v>6498</v>
      </c>
      <c r="H31" s="169">
        <v>6498</v>
      </c>
      <c r="I31" s="169">
        <v>6498</v>
      </c>
      <c r="J31" s="169">
        <v>83</v>
      </c>
      <c r="K31" s="169">
        <v>83</v>
      </c>
      <c r="L31" s="169">
        <v>83</v>
      </c>
      <c r="M31" s="169">
        <v>0</v>
      </c>
      <c r="N31" s="172"/>
      <c r="O31" s="169">
        <v>75</v>
      </c>
      <c r="P31" s="171">
        <v>0.18</v>
      </c>
      <c r="Q31" s="171">
        <v>0.18</v>
      </c>
      <c r="R31" s="171">
        <v>0.18</v>
      </c>
      <c r="S31" s="171">
        <v>0.32</v>
      </c>
      <c r="T31" s="171">
        <v>0.32</v>
      </c>
      <c r="U31" s="171">
        <v>0.32</v>
      </c>
      <c r="V31" s="173">
        <v>10</v>
      </c>
      <c r="W31" s="173">
        <v>1000</v>
      </c>
      <c r="X31" s="174">
        <v>9</v>
      </c>
      <c r="Y31" s="175" t="s">
        <v>149</v>
      </c>
    </row>
    <row r="32" spans="1:25" x14ac:dyDescent="0.3">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row>
    <row r="33" spans="1:25" ht="15" thickBot="1" x14ac:dyDescent="0.35">
      <c r="A33" s="119"/>
      <c r="B33" s="119"/>
      <c r="C33" s="119"/>
      <c r="D33" s="119"/>
      <c r="E33" s="119" t="s">
        <v>123</v>
      </c>
      <c r="F33" s="119" t="s">
        <v>123</v>
      </c>
      <c r="G33" s="119" t="s">
        <v>123</v>
      </c>
      <c r="H33" s="119"/>
      <c r="I33" s="119"/>
      <c r="J33" s="119"/>
      <c r="K33" s="119"/>
      <c r="L33" s="119"/>
      <c r="M33" s="119"/>
      <c r="N33" s="119"/>
      <c r="O33" s="119"/>
      <c r="P33" s="119"/>
      <c r="Q33" s="119"/>
      <c r="S33" s="119" t="s">
        <v>123</v>
      </c>
      <c r="T33" s="119" t="s">
        <v>123</v>
      </c>
      <c r="U33" s="119" t="s">
        <v>123</v>
      </c>
      <c r="V33" s="119" t="s">
        <v>123</v>
      </c>
      <c r="W33" s="119" t="s">
        <v>123</v>
      </c>
      <c r="X33" s="119"/>
      <c r="Y33" s="119"/>
    </row>
    <row r="34" spans="1:25" ht="43.2" x14ac:dyDescent="0.3">
      <c r="A34" s="176" t="s">
        <v>160</v>
      </c>
      <c r="B34" s="177" t="s">
        <v>96</v>
      </c>
      <c r="C34" s="178" t="s">
        <v>97</v>
      </c>
      <c r="D34" s="178" t="s">
        <v>161</v>
      </c>
      <c r="E34" s="178" t="s">
        <v>101</v>
      </c>
      <c r="F34" s="178" t="s">
        <v>102</v>
      </c>
      <c r="G34" s="178" t="s">
        <v>103</v>
      </c>
      <c r="H34" s="178" t="s">
        <v>162</v>
      </c>
      <c r="I34" s="178" t="s">
        <v>107</v>
      </c>
      <c r="J34" s="178" t="s">
        <v>163</v>
      </c>
      <c r="K34" s="178" t="s">
        <v>109</v>
      </c>
      <c r="L34" s="178" t="s">
        <v>164</v>
      </c>
      <c r="M34" s="178" t="s">
        <v>116</v>
      </c>
      <c r="N34" s="178" t="s">
        <v>117</v>
      </c>
      <c r="O34" s="178" t="s">
        <v>118</v>
      </c>
      <c r="P34" s="179" t="s">
        <v>119</v>
      </c>
      <c r="Q34" s="119"/>
    </row>
    <row r="35" spans="1:25" x14ac:dyDescent="0.3">
      <c r="A35" s="180" t="s">
        <v>165</v>
      </c>
      <c r="B35" s="123" t="s">
        <v>166</v>
      </c>
      <c r="C35" s="123" t="s">
        <v>167</v>
      </c>
      <c r="D35" s="124">
        <v>0.93</v>
      </c>
      <c r="E35" s="123">
        <v>7699</v>
      </c>
      <c r="F35" s="123">
        <v>7194</v>
      </c>
      <c r="G35" s="123">
        <v>6693</v>
      </c>
      <c r="H35" s="123">
        <v>157</v>
      </c>
      <c r="I35" s="123">
        <v>2</v>
      </c>
      <c r="J35" s="123">
        <v>1</v>
      </c>
      <c r="K35" s="123">
        <v>60</v>
      </c>
      <c r="L35" s="124">
        <v>0.93</v>
      </c>
      <c r="M35" s="123">
        <v>15</v>
      </c>
      <c r="N35" s="123">
        <v>3300</v>
      </c>
      <c r="O35" s="123">
        <v>9</v>
      </c>
      <c r="P35" s="181" t="s">
        <v>149</v>
      </c>
      <c r="Q35" s="119"/>
    </row>
    <row r="36" spans="1:25" ht="15" thickBot="1" x14ac:dyDescent="0.35">
      <c r="A36" s="182" t="s">
        <v>168</v>
      </c>
      <c r="B36" s="183" t="s">
        <v>169</v>
      </c>
      <c r="C36" s="183" t="s">
        <v>170</v>
      </c>
      <c r="D36" s="184">
        <v>0.93</v>
      </c>
      <c r="E36" s="173">
        <v>9219</v>
      </c>
      <c r="F36" s="173">
        <v>9219</v>
      </c>
      <c r="G36" s="173">
        <v>9219</v>
      </c>
      <c r="H36" s="173">
        <v>148</v>
      </c>
      <c r="I36" s="173">
        <v>2</v>
      </c>
      <c r="J36" s="173">
        <v>1</v>
      </c>
      <c r="K36" s="183">
        <v>60</v>
      </c>
      <c r="L36" s="184">
        <v>0.93</v>
      </c>
      <c r="M36" s="173">
        <v>8</v>
      </c>
      <c r="N36" s="173">
        <v>1000</v>
      </c>
      <c r="O36" s="173">
        <v>6</v>
      </c>
      <c r="P36" s="185" t="s">
        <v>149</v>
      </c>
      <c r="Q36" s="119"/>
    </row>
    <row r="37" spans="1:25" x14ac:dyDescent="0.3">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row>
    <row r="38" spans="1:25" ht="15" thickBot="1" x14ac:dyDescent="0.35">
      <c r="A38" s="119"/>
      <c r="B38" s="119"/>
      <c r="C38" s="119"/>
      <c r="D38" s="119"/>
      <c r="E38" s="119" t="s">
        <v>123</v>
      </c>
      <c r="F38" s="119" t="s">
        <v>123</v>
      </c>
      <c r="G38" s="119"/>
      <c r="H38" s="119"/>
      <c r="I38" s="119"/>
      <c r="J38" s="119"/>
      <c r="K38" s="119"/>
      <c r="L38" s="119"/>
      <c r="M38" s="119"/>
      <c r="N38" s="119"/>
      <c r="O38" s="119"/>
      <c r="P38" s="119"/>
      <c r="Q38" s="119"/>
      <c r="R38" s="119"/>
      <c r="S38" s="119"/>
      <c r="T38" s="119"/>
      <c r="U38" s="119"/>
      <c r="V38" s="119"/>
      <c r="W38" s="119"/>
      <c r="X38" s="119"/>
      <c r="Y38" s="119"/>
    </row>
    <row r="39" spans="1:25" ht="43.8" thickBot="1" x14ac:dyDescent="0.35">
      <c r="A39" s="149" t="s">
        <v>49</v>
      </c>
      <c r="B39" s="151" t="s">
        <v>171</v>
      </c>
      <c r="C39" s="151" t="s">
        <v>172</v>
      </c>
      <c r="D39" s="151" t="s">
        <v>173</v>
      </c>
      <c r="E39" s="151" t="s">
        <v>101</v>
      </c>
      <c r="F39" s="152" t="s">
        <v>102</v>
      </c>
      <c r="G39" s="152" t="s">
        <v>103</v>
      </c>
      <c r="H39" s="152" t="s">
        <v>104</v>
      </c>
      <c r="I39" s="152" t="s">
        <v>105</v>
      </c>
      <c r="J39" s="151" t="s">
        <v>106</v>
      </c>
      <c r="K39" s="151" t="s">
        <v>107</v>
      </c>
      <c r="L39" s="151" t="s">
        <v>174</v>
      </c>
      <c r="M39" s="152" t="s">
        <v>164</v>
      </c>
      <c r="N39" s="152" t="s">
        <v>116</v>
      </c>
      <c r="O39" s="152" t="s">
        <v>117</v>
      </c>
      <c r="P39" s="152" t="s">
        <v>118</v>
      </c>
      <c r="Q39" s="155" t="s">
        <v>119</v>
      </c>
      <c r="R39" s="119"/>
    </row>
    <row r="40" spans="1:25" x14ac:dyDescent="0.3">
      <c r="A40" s="156" t="s">
        <v>175</v>
      </c>
      <c r="B40" s="157">
        <v>4</v>
      </c>
      <c r="C40" s="157">
        <v>1000</v>
      </c>
      <c r="D40" s="159">
        <v>0.85</v>
      </c>
      <c r="E40" s="157">
        <v>1479</v>
      </c>
      <c r="F40" s="157">
        <v>851</v>
      </c>
      <c r="G40" s="186">
        <v>744</v>
      </c>
      <c r="H40" s="161">
        <v>37</v>
      </c>
      <c r="I40" s="157">
        <v>22</v>
      </c>
      <c r="J40" s="157">
        <v>18</v>
      </c>
      <c r="K40" s="157">
        <v>0</v>
      </c>
      <c r="L40" s="158" t="s">
        <v>176</v>
      </c>
      <c r="M40" s="159">
        <v>0.95</v>
      </c>
      <c r="N40" s="161">
        <v>3</v>
      </c>
      <c r="O40" s="161">
        <v>500</v>
      </c>
      <c r="P40" s="161">
        <v>9</v>
      </c>
      <c r="Q40" s="187" t="s">
        <v>177</v>
      </c>
      <c r="R40" s="119"/>
    </row>
    <row r="41" spans="1:25" x14ac:dyDescent="0.3">
      <c r="A41" s="164" t="s">
        <v>175</v>
      </c>
      <c r="B41" s="130">
        <v>6</v>
      </c>
      <c r="C41" s="130">
        <v>1000</v>
      </c>
      <c r="D41" s="129">
        <v>0.85</v>
      </c>
      <c r="E41" s="130">
        <v>2080</v>
      </c>
      <c r="F41" s="130">
        <v>1170</v>
      </c>
      <c r="G41" s="125">
        <v>1014</v>
      </c>
      <c r="H41" s="128">
        <v>52</v>
      </c>
      <c r="I41" s="130">
        <v>29</v>
      </c>
      <c r="J41" s="130">
        <v>25</v>
      </c>
      <c r="K41" s="130">
        <v>0</v>
      </c>
      <c r="L41" s="142" t="s">
        <v>176</v>
      </c>
      <c r="M41" s="129">
        <v>0.95</v>
      </c>
      <c r="N41" s="123">
        <v>3</v>
      </c>
      <c r="O41" s="123">
        <v>500</v>
      </c>
      <c r="P41" s="123">
        <v>9</v>
      </c>
      <c r="Q41" s="181" t="s">
        <v>177</v>
      </c>
      <c r="R41" s="119"/>
    </row>
    <row r="42" spans="1:25" x14ac:dyDescent="0.3">
      <c r="A42" s="164" t="s">
        <v>175</v>
      </c>
      <c r="B42" s="130">
        <v>8</v>
      </c>
      <c r="C42" s="130">
        <v>1000</v>
      </c>
      <c r="D42" s="129">
        <v>0.85</v>
      </c>
      <c r="E42" s="130">
        <v>2680</v>
      </c>
      <c r="F42" s="130">
        <v>1487</v>
      </c>
      <c r="G42" s="125">
        <v>1284</v>
      </c>
      <c r="H42" s="128">
        <v>67</v>
      </c>
      <c r="I42" s="130">
        <v>37</v>
      </c>
      <c r="J42" s="130">
        <v>33</v>
      </c>
      <c r="K42" s="130">
        <v>0</v>
      </c>
      <c r="L42" s="142" t="s">
        <v>176</v>
      </c>
      <c r="M42" s="129">
        <v>0.95</v>
      </c>
      <c r="N42" s="123">
        <v>3</v>
      </c>
      <c r="O42" s="123">
        <v>500</v>
      </c>
      <c r="P42" s="123">
        <v>8</v>
      </c>
      <c r="Q42" s="181" t="s">
        <v>177</v>
      </c>
      <c r="R42" s="119"/>
    </row>
    <row r="43" spans="1:25" ht="15" thickBot="1" x14ac:dyDescent="0.35">
      <c r="A43" s="168" t="s">
        <v>175</v>
      </c>
      <c r="B43" s="169">
        <v>10</v>
      </c>
      <c r="C43" s="169">
        <v>2000</v>
      </c>
      <c r="D43" s="171">
        <v>0.85</v>
      </c>
      <c r="E43" s="169">
        <v>3280</v>
      </c>
      <c r="F43" s="169">
        <v>1806</v>
      </c>
      <c r="G43" s="188">
        <v>1553</v>
      </c>
      <c r="H43" s="193">
        <v>82</v>
      </c>
      <c r="I43" s="169">
        <v>46</v>
      </c>
      <c r="J43" s="169">
        <v>39</v>
      </c>
      <c r="K43" s="169">
        <v>0</v>
      </c>
      <c r="L43" s="170" t="s">
        <v>176</v>
      </c>
      <c r="M43" s="171">
        <v>0.95</v>
      </c>
      <c r="N43" s="173">
        <v>3</v>
      </c>
      <c r="O43" s="173">
        <v>500</v>
      </c>
      <c r="P43" s="173">
        <v>7</v>
      </c>
      <c r="Q43" s="185" t="s">
        <v>177</v>
      </c>
      <c r="R43" s="119"/>
    </row>
    <row r="44" spans="1:25" ht="15" thickBot="1" x14ac:dyDescent="0.35">
      <c r="A44" s="189" t="s">
        <v>178</v>
      </c>
      <c r="B44" s="131">
        <v>5</v>
      </c>
      <c r="C44" s="131">
        <v>400</v>
      </c>
      <c r="D44" s="244" t="s">
        <v>179</v>
      </c>
      <c r="E44" s="244" t="s">
        <v>179</v>
      </c>
      <c r="F44" s="244" t="s">
        <v>179</v>
      </c>
      <c r="G44" s="244" t="s">
        <v>179</v>
      </c>
      <c r="H44" s="244" t="s">
        <v>179</v>
      </c>
      <c r="I44" s="244" t="s">
        <v>179</v>
      </c>
      <c r="J44" s="244" t="s">
        <v>179</v>
      </c>
      <c r="K44" s="244" t="s">
        <v>179</v>
      </c>
      <c r="L44" s="130">
        <v>75</v>
      </c>
      <c r="M44" s="129">
        <v>0.95</v>
      </c>
      <c r="N44" s="128">
        <v>10</v>
      </c>
      <c r="O44" s="128">
        <v>1000</v>
      </c>
      <c r="P44" s="128">
        <v>9</v>
      </c>
      <c r="Q44" s="190" t="s">
        <v>180</v>
      </c>
      <c r="R44" s="119"/>
    </row>
    <row r="45" spans="1:25" ht="15" thickBot="1" x14ac:dyDescent="0.35">
      <c r="A45" s="191" t="s">
        <v>181</v>
      </c>
      <c r="B45" s="132">
        <v>8</v>
      </c>
      <c r="C45" s="132">
        <v>1000</v>
      </c>
      <c r="D45" s="244" t="s">
        <v>179</v>
      </c>
      <c r="E45" s="244" t="s">
        <v>179</v>
      </c>
      <c r="F45" s="244" t="s">
        <v>179</v>
      </c>
      <c r="G45" s="244" t="s">
        <v>179</v>
      </c>
      <c r="H45" s="244" t="s">
        <v>179</v>
      </c>
      <c r="I45" s="244" t="s">
        <v>179</v>
      </c>
      <c r="J45" s="244" t="s">
        <v>179</v>
      </c>
      <c r="K45" s="244" t="s">
        <v>179</v>
      </c>
      <c r="L45" s="130">
        <v>75</v>
      </c>
      <c r="M45" s="129">
        <v>0.95</v>
      </c>
      <c r="N45" s="123">
        <v>10</v>
      </c>
      <c r="O45" s="123">
        <v>1000</v>
      </c>
      <c r="P45" s="123">
        <v>9</v>
      </c>
      <c r="Q45" s="181" t="s">
        <v>180</v>
      </c>
      <c r="R45" s="119"/>
    </row>
    <row r="46" spans="1:25" ht="15" thickBot="1" x14ac:dyDescent="0.35">
      <c r="A46" s="182" t="s">
        <v>182</v>
      </c>
      <c r="B46" s="192">
        <v>12</v>
      </c>
      <c r="C46" s="192">
        <v>600</v>
      </c>
      <c r="D46" s="245" t="s">
        <v>179</v>
      </c>
      <c r="E46" s="245" t="s">
        <v>179</v>
      </c>
      <c r="F46" s="245" t="s">
        <v>179</v>
      </c>
      <c r="G46" s="245" t="s">
        <v>179</v>
      </c>
      <c r="H46" s="245" t="s">
        <v>179</v>
      </c>
      <c r="I46" s="245" t="s">
        <v>179</v>
      </c>
      <c r="J46" s="245" t="s">
        <v>179</v>
      </c>
      <c r="K46" s="245" t="s">
        <v>179</v>
      </c>
      <c r="L46" s="169">
        <v>75</v>
      </c>
      <c r="M46" s="171">
        <v>0.95</v>
      </c>
      <c r="N46" s="173">
        <v>10</v>
      </c>
      <c r="O46" s="173">
        <v>1000</v>
      </c>
      <c r="P46" s="173">
        <v>9</v>
      </c>
      <c r="Q46" s="185" t="s">
        <v>180</v>
      </c>
      <c r="R46" s="119"/>
    </row>
    <row r="47" spans="1:25" x14ac:dyDescent="0.3">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row>
    <row r="48" spans="1:25" x14ac:dyDescent="0.3">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row>
    <row r="49" spans="1:25" ht="43.2" x14ac:dyDescent="0.3">
      <c r="A49" s="121" t="s">
        <v>183</v>
      </c>
      <c r="B49" s="122" t="s">
        <v>184</v>
      </c>
      <c r="C49" s="122" t="s">
        <v>185</v>
      </c>
      <c r="D49" s="122" t="s">
        <v>186</v>
      </c>
      <c r="E49" s="122" t="s">
        <v>187</v>
      </c>
      <c r="F49" s="122" t="s">
        <v>188</v>
      </c>
      <c r="G49" s="122" t="s">
        <v>189</v>
      </c>
      <c r="H49" s="122" t="s">
        <v>190</v>
      </c>
      <c r="I49" s="122" t="s">
        <v>191</v>
      </c>
      <c r="J49" s="122" t="s">
        <v>192</v>
      </c>
      <c r="K49" s="122" t="s">
        <v>193</v>
      </c>
      <c r="L49" s="122" t="s">
        <v>119</v>
      </c>
      <c r="Q49" s="119"/>
      <c r="V49" s="119"/>
      <c r="W49" s="119"/>
      <c r="X49" s="119"/>
      <c r="Y49" s="119"/>
    </row>
    <row r="50" spans="1:25" x14ac:dyDescent="0.3">
      <c r="A50" s="123" t="s">
        <v>194</v>
      </c>
      <c r="B50" s="123">
        <v>929</v>
      </c>
      <c r="C50" s="123">
        <v>929</v>
      </c>
      <c r="D50" s="135" t="s">
        <v>169</v>
      </c>
      <c r="E50" s="123">
        <v>5</v>
      </c>
      <c r="F50" s="123">
        <v>1</v>
      </c>
      <c r="G50" s="123">
        <v>4</v>
      </c>
      <c r="H50" s="134">
        <v>104</v>
      </c>
      <c r="I50" s="123">
        <v>1999</v>
      </c>
      <c r="J50" s="124">
        <v>0.69</v>
      </c>
      <c r="K50" s="124">
        <v>0.78</v>
      </c>
      <c r="L50" s="123" t="s">
        <v>195</v>
      </c>
      <c r="Q50" s="119"/>
      <c r="V50" s="119"/>
      <c r="W50" s="119"/>
      <c r="X50" s="119"/>
      <c r="Y50" s="119"/>
    </row>
    <row r="51" spans="1:25" x14ac:dyDescent="0.3">
      <c r="A51" s="123" t="s">
        <v>196</v>
      </c>
      <c r="B51" s="123">
        <v>1128</v>
      </c>
      <c r="C51" s="123">
        <v>1128</v>
      </c>
      <c r="D51" s="135" t="s">
        <v>169</v>
      </c>
      <c r="E51" s="123">
        <v>25</v>
      </c>
      <c r="F51" s="123">
        <v>1</v>
      </c>
      <c r="G51" s="123">
        <v>4</v>
      </c>
      <c r="H51" s="134">
        <v>104</v>
      </c>
      <c r="I51" s="123">
        <v>1500</v>
      </c>
      <c r="J51" s="124">
        <v>0.69</v>
      </c>
      <c r="K51" s="124">
        <v>0.78</v>
      </c>
      <c r="L51" s="123" t="s">
        <v>195</v>
      </c>
      <c r="Q51" s="119"/>
      <c r="V51" s="119"/>
      <c r="W51" s="119"/>
      <c r="X51" s="119"/>
      <c r="Y51" s="119"/>
    </row>
    <row r="52" spans="1:25" x14ac:dyDescent="0.3">
      <c r="A52" s="123" t="s">
        <v>197</v>
      </c>
      <c r="B52" s="123">
        <v>582</v>
      </c>
      <c r="C52" s="123">
        <v>582</v>
      </c>
      <c r="D52" s="135" t="s">
        <v>169</v>
      </c>
      <c r="E52" s="123">
        <v>15</v>
      </c>
      <c r="F52" s="123">
        <v>1</v>
      </c>
      <c r="G52" s="123">
        <v>4</v>
      </c>
      <c r="H52" s="134">
        <v>104</v>
      </c>
      <c r="I52" s="123">
        <v>1500</v>
      </c>
      <c r="J52" s="124">
        <v>0.69</v>
      </c>
      <c r="K52" s="124">
        <v>0.78</v>
      </c>
      <c r="L52" s="123" t="s">
        <v>195</v>
      </c>
      <c r="Q52" s="119"/>
      <c r="V52" s="119"/>
      <c r="W52" s="119"/>
      <c r="X52" s="119"/>
      <c r="Y52" s="119"/>
    </row>
    <row r="53" spans="1:25" x14ac:dyDescent="0.3">
      <c r="A53" s="123" t="s">
        <v>198</v>
      </c>
      <c r="B53" s="123">
        <v>1054</v>
      </c>
      <c r="C53" s="123">
        <v>1054</v>
      </c>
      <c r="D53" s="135" t="s">
        <v>169</v>
      </c>
      <c r="E53" s="136" t="s">
        <v>169</v>
      </c>
      <c r="F53" s="136" t="s">
        <v>199</v>
      </c>
      <c r="G53" s="136" t="s">
        <v>169</v>
      </c>
      <c r="H53" s="134">
        <v>104</v>
      </c>
      <c r="I53" s="123">
        <v>1650</v>
      </c>
      <c r="J53" s="124">
        <v>0.69</v>
      </c>
      <c r="K53" s="124">
        <v>0.78</v>
      </c>
      <c r="L53" s="123" t="s">
        <v>195</v>
      </c>
      <c r="Q53" s="119"/>
      <c r="V53" s="119"/>
      <c r="W53" s="119"/>
      <c r="X53" s="119"/>
      <c r="Y53" s="119"/>
    </row>
    <row r="54" spans="1:25" x14ac:dyDescent="0.3">
      <c r="A54" s="119"/>
      <c r="B54" s="119"/>
      <c r="C54" s="119"/>
      <c r="D54" s="119"/>
      <c r="E54" s="119"/>
      <c r="F54" s="119"/>
      <c r="G54" s="119"/>
      <c r="H54" s="138"/>
      <c r="I54" s="119"/>
      <c r="J54" s="137"/>
      <c r="K54" s="137"/>
      <c r="L54" s="119"/>
      <c r="M54" s="119"/>
      <c r="Q54" s="119"/>
      <c r="V54" s="119"/>
      <c r="W54" s="119"/>
      <c r="X54" s="119"/>
      <c r="Y54" s="119"/>
    </row>
    <row r="55" spans="1:25" x14ac:dyDescent="0.3">
      <c r="A55" s="119"/>
      <c r="B55" s="119"/>
      <c r="C55" s="120"/>
      <c r="D55" s="120"/>
      <c r="E55" s="119"/>
      <c r="F55" s="119"/>
      <c r="G55" s="119"/>
      <c r="H55" s="138"/>
      <c r="I55" s="119"/>
      <c r="J55" s="137"/>
      <c r="K55" s="137"/>
      <c r="L55" s="119"/>
      <c r="M55" s="119"/>
      <c r="Q55" s="119"/>
      <c r="V55" s="119"/>
      <c r="W55" s="119"/>
      <c r="X55" s="119"/>
      <c r="Y55" s="119"/>
    </row>
    <row r="56" spans="1:25" ht="43.2" x14ac:dyDescent="0.3">
      <c r="A56" s="194" t="s">
        <v>200</v>
      </c>
      <c r="B56" s="122" t="s">
        <v>184</v>
      </c>
      <c r="C56" s="122" t="s">
        <v>185</v>
      </c>
      <c r="D56" s="122" t="s">
        <v>186</v>
      </c>
      <c r="E56" s="122" t="s">
        <v>187</v>
      </c>
      <c r="F56" s="122" t="s">
        <v>188</v>
      </c>
      <c r="G56" s="122" t="s">
        <v>189</v>
      </c>
      <c r="H56" s="122" t="s">
        <v>190</v>
      </c>
      <c r="I56" s="122" t="s">
        <v>191</v>
      </c>
      <c r="J56" s="122" t="s">
        <v>192</v>
      </c>
      <c r="K56" s="122" t="s">
        <v>193</v>
      </c>
      <c r="L56" s="122" t="s">
        <v>119</v>
      </c>
      <c r="V56" s="119"/>
      <c r="W56" s="119"/>
      <c r="X56" s="119"/>
      <c r="Y56" s="119"/>
    </row>
    <row r="57" spans="1:25" x14ac:dyDescent="0.3">
      <c r="A57" s="128" t="s">
        <v>194</v>
      </c>
      <c r="B57" s="128">
        <v>999</v>
      </c>
      <c r="C57" s="135">
        <v>1261</v>
      </c>
      <c r="D57" s="135">
        <v>1501.1978313913044</v>
      </c>
      <c r="E57" s="128">
        <v>5</v>
      </c>
      <c r="F57" s="128">
        <v>1</v>
      </c>
      <c r="G57" s="128">
        <v>4</v>
      </c>
      <c r="H57" s="134">
        <v>104</v>
      </c>
      <c r="I57" s="130">
        <v>1999</v>
      </c>
      <c r="J57" s="139">
        <v>0.69</v>
      </c>
      <c r="K57" s="129">
        <v>0.78</v>
      </c>
      <c r="L57" s="123" t="s">
        <v>195</v>
      </c>
      <c r="V57" s="119"/>
      <c r="W57" s="119"/>
      <c r="X57" s="119"/>
      <c r="Y57" s="119"/>
    </row>
    <row r="58" spans="1:25" x14ac:dyDescent="0.3">
      <c r="A58" s="123" t="s">
        <v>196</v>
      </c>
      <c r="B58" s="123">
        <v>1288</v>
      </c>
      <c r="C58" s="205">
        <v>1694</v>
      </c>
      <c r="D58" s="205">
        <v>2111.8134580434785</v>
      </c>
      <c r="E58" s="123">
        <v>25</v>
      </c>
      <c r="F58" s="123">
        <v>1</v>
      </c>
      <c r="G58" s="123">
        <v>4</v>
      </c>
      <c r="H58" s="134">
        <v>104</v>
      </c>
      <c r="I58" s="130">
        <v>1500</v>
      </c>
      <c r="J58" s="139">
        <v>0.69</v>
      </c>
      <c r="K58" s="129">
        <v>0.78</v>
      </c>
      <c r="L58" s="123" t="s">
        <v>195</v>
      </c>
      <c r="V58" s="119"/>
      <c r="W58" s="119"/>
      <c r="X58" s="119"/>
      <c r="Y58" s="119"/>
    </row>
    <row r="59" spans="1:25" x14ac:dyDescent="0.3">
      <c r="A59" s="123" t="s">
        <v>197</v>
      </c>
      <c r="B59" s="123">
        <v>2519</v>
      </c>
      <c r="C59" s="205">
        <v>3856</v>
      </c>
      <c r="D59" s="205">
        <v>5207.9372634782603</v>
      </c>
      <c r="E59" s="123">
        <v>15</v>
      </c>
      <c r="F59" s="123">
        <v>1</v>
      </c>
      <c r="G59" s="123">
        <v>4</v>
      </c>
      <c r="H59" s="134">
        <v>104</v>
      </c>
      <c r="I59" s="130">
        <v>1500</v>
      </c>
      <c r="J59" s="139">
        <v>0.69</v>
      </c>
      <c r="K59" s="129">
        <v>0.78</v>
      </c>
      <c r="L59" s="123" t="s">
        <v>195</v>
      </c>
      <c r="V59" s="119"/>
      <c r="W59" s="119"/>
      <c r="X59" s="119"/>
      <c r="Y59" s="119"/>
    </row>
    <row r="60" spans="1:25" x14ac:dyDescent="0.3">
      <c r="A60" s="123" t="s">
        <v>198</v>
      </c>
      <c r="B60" s="123">
        <v>1054</v>
      </c>
      <c r="C60" s="205">
        <v>1331</v>
      </c>
      <c r="D60" s="205">
        <v>1584.512982</v>
      </c>
      <c r="E60" s="136" t="s">
        <v>169</v>
      </c>
      <c r="F60" s="136" t="s">
        <v>199</v>
      </c>
      <c r="G60" s="140" t="s">
        <v>169</v>
      </c>
      <c r="H60" s="134">
        <v>104</v>
      </c>
      <c r="I60" s="130">
        <v>1650</v>
      </c>
      <c r="J60" s="139">
        <v>0.69</v>
      </c>
      <c r="K60" s="129">
        <v>0.78</v>
      </c>
      <c r="L60" s="123" t="s">
        <v>195</v>
      </c>
      <c r="V60" s="119"/>
      <c r="W60" s="119"/>
      <c r="X60" s="119"/>
      <c r="Y60" s="119"/>
    </row>
    <row r="61" spans="1:25" x14ac:dyDescent="0.3">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row>
    <row r="62" spans="1:25" x14ac:dyDescent="0.3">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row>
    <row r="63" spans="1:25" ht="28.8" x14ac:dyDescent="0.3">
      <c r="A63" s="195" t="s">
        <v>201</v>
      </c>
      <c r="B63" s="196" t="s">
        <v>97</v>
      </c>
      <c r="C63" s="197" t="s">
        <v>202</v>
      </c>
      <c r="D63" s="197" t="s">
        <v>203</v>
      </c>
      <c r="E63" s="122" t="s">
        <v>204</v>
      </c>
      <c r="F63" s="122" t="s">
        <v>205</v>
      </c>
      <c r="G63" s="198" t="s">
        <v>164</v>
      </c>
      <c r="H63" s="122" t="s">
        <v>206</v>
      </c>
      <c r="I63" s="198" t="s">
        <v>119</v>
      </c>
      <c r="O63" s="119"/>
      <c r="P63" s="119"/>
      <c r="Q63" s="119"/>
      <c r="R63" s="119"/>
      <c r="S63" s="119"/>
      <c r="T63" s="119"/>
      <c r="U63" s="119"/>
      <c r="V63" s="119"/>
      <c r="W63" s="119"/>
      <c r="X63" s="119"/>
      <c r="Y63" s="119"/>
    </row>
    <row r="64" spans="1:25" ht="15" customHeight="1" x14ac:dyDescent="0.3">
      <c r="A64" s="141" t="s">
        <v>207</v>
      </c>
      <c r="B64" s="199" t="s">
        <v>208</v>
      </c>
      <c r="C64" s="142" t="s">
        <v>169</v>
      </c>
      <c r="D64" s="246" t="s">
        <v>179</v>
      </c>
      <c r="E64" s="246" t="s">
        <v>179</v>
      </c>
      <c r="F64" s="143">
        <v>20</v>
      </c>
      <c r="G64" s="133">
        <v>1</v>
      </c>
      <c r="H64" s="123">
        <v>5</v>
      </c>
      <c r="I64" s="126" t="s">
        <v>209</v>
      </c>
      <c r="O64" s="119"/>
      <c r="P64" s="119"/>
      <c r="Q64" s="119"/>
      <c r="R64" s="119"/>
      <c r="S64" s="119"/>
      <c r="T64" s="119"/>
      <c r="U64" s="119"/>
      <c r="V64" s="119"/>
      <c r="W64" s="119"/>
      <c r="X64" s="119"/>
      <c r="Y64" s="119"/>
    </row>
    <row r="65" spans="1:25" x14ac:dyDescent="0.3">
      <c r="A65" s="141" t="s">
        <v>210</v>
      </c>
      <c r="B65" s="142">
        <v>2000</v>
      </c>
      <c r="C65" s="142">
        <v>1400</v>
      </c>
      <c r="D65" s="246" t="s">
        <v>179</v>
      </c>
      <c r="E65" s="246" t="s">
        <v>179</v>
      </c>
      <c r="F65" s="143">
        <v>25</v>
      </c>
      <c r="G65" s="129">
        <v>1</v>
      </c>
      <c r="H65" s="123">
        <v>10</v>
      </c>
      <c r="I65" s="126" t="s">
        <v>209</v>
      </c>
      <c r="O65" s="119"/>
      <c r="P65" s="119"/>
      <c r="Q65" s="119"/>
      <c r="R65" s="119"/>
      <c r="S65" s="119"/>
      <c r="T65" s="119"/>
      <c r="U65" s="119"/>
      <c r="V65" s="119"/>
      <c r="W65" s="119"/>
      <c r="X65" s="119"/>
      <c r="Y65" s="119"/>
    </row>
    <row r="66" spans="1:25" x14ac:dyDescent="0.3">
      <c r="A66" s="118"/>
      <c r="B66" s="119"/>
      <c r="C66" s="137"/>
      <c r="D66" s="137"/>
      <c r="E66" s="144"/>
      <c r="F66" s="138"/>
      <c r="G66" s="119"/>
      <c r="I66" s="119"/>
      <c r="J66" s="119"/>
      <c r="K66" s="119"/>
      <c r="L66" s="118"/>
      <c r="O66" s="119"/>
      <c r="P66" s="119"/>
      <c r="Q66" s="119"/>
      <c r="R66" s="119"/>
      <c r="S66" s="119"/>
      <c r="T66" s="119"/>
      <c r="U66" s="119"/>
      <c r="V66" s="119"/>
      <c r="W66" s="119"/>
      <c r="X66" s="119"/>
      <c r="Y66" s="119"/>
    </row>
    <row r="67" spans="1:25" x14ac:dyDescent="0.3">
      <c r="A67" s="118"/>
      <c r="B67" s="119"/>
      <c r="C67" s="137"/>
      <c r="D67" s="137"/>
      <c r="E67" s="144"/>
      <c r="F67" s="138"/>
      <c r="G67" s="119"/>
      <c r="I67" s="119"/>
      <c r="J67" s="119"/>
      <c r="K67" s="119"/>
      <c r="L67" s="118"/>
      <c r="N67" s="119"/>
      <c r="O67" s="119"/>
      <c r="P67" s="119"/>
      <c r="Q67" s="119"/>
      <c r="R67" s="119"/>
      <c r="S67" s="119"/>
      <c r="T67" s="119"/>
      <c r="U67" s="119"/>
      <c r="V67" s="119"/>
      <c r="W67" s="119"/>
      <c r="X67" s="119"/>
      <c r="Y67" s="119"/>
    </row>
    <row r="68" spans="1:25" ht="28.8" x14ac:dyDescent="0.3">
      <c r="A68" s="121" t="s">
        <v>211</v>
      </c>
      <c r="B68" s="200" t="s">
        <v>97</v>
      </c>
      <c r="C68" s="122" t="s">
        <v>212</v>
      </c>
      <c r="D68" s="122" t="s">
        <v>213</v>
      </c>
      <c r="E68" s="122" t="s">
        <v>214</v>
      </c>
      <c r="F68" s="122" t="s">
        <v>215</v>
      </c>
      <c r="G68" s="122" t="s">
        <v>216</v>
      </c>
      <c r="H68" s="122" t="s">
        <v>217</v>
      </c>
      <c r="I68" s="119"/>
      <c r="J68" s="119"/>
      <c r="Q68" s="119"/>
      <c r="R68" s="119"/>
      <c r="S68" s="119"/>
      <c r="T68" s="119"/>
      <c r="U68" s="119"/>
      <c r="V68" s="119"/>
      <c r="W68" s="119"/>
      <c r="X68" s="119"/>
      <c r="Y68" s="119"/>
    </row>
    <row r="69" spans="1:25" ht="28.8" x14ac:dyDescent="0.3">
      <c r="A69" s="127" t="s">
        <v>218</v>
      </c>
      <c r="B69" s="201" t="s">
        <v>219</v>
      </c>
      <c r="C69" s="127" t="s">
        <v>220</v>
      </c>
      <c r="D69" s="127" t="s">
        <v>221</v>
      </c>
      <c r="E69" s="127" t="s">
        <v>222</v>
      </c>
      <c r="F69" s="127" t="s">
        <v>223</v>
      </c>
      <c r="G69" s="127">
        <v>5</v>
      </c>
      <c r="H69" s="127" t="s">
        <v>223</v>
      </c>
      <c r="I69" s="119"/>
      <c r="J69" s="119"/>
      <c r="Q69" s="119"/>
      <c r="R69" s="119"/>
      <c r="S69" s="119"/>
      <c r="T69" s="119"/>
      <c r="U69" s="119"/>
      <c r="V69" s="119"/>
      <c r="W69" s="119"/>
      <c r="X69" s="119"/>
      <c r="Y69" s="119"/>
    </row>
    <row r="70" spans="1:25" x14ac:dyDescent="0.3">
      <c r="A70" s="145"/>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row r="71" spans="1:25" ht="43.2" x14ac:dyDescent="0.3">
      <c r="A71" s="121" t="s">
        <v>224</v>
      </c>
      <c r="B71" s="122" t="s">
        <v>97</v>
      </c>
      <c r="C71" s="122" t="s">
        <v>101</v>
      </c>
      <c r="D71" s="122" t="s">
        <v>102</v>
      </c>
      <c r="E71" s="122" t="s">
        <v>103</v>
      </c>
      <c r="F71" s="122" t="s">
        <v>162</v>
      </c>
      <c r="G71" s="122" t="s">
        <v>107</v>
      </c>
      <c r="H71" s="122" t="s">
        <v>225</v>
      </c>
      <c r="I71" s="122" t="s">
        <v>226</v>
      </c>
      <c r="J71" s="122" t="s">
        <v>216</v>
      </c>
      <c r="K71" s="122" t="s">
        <v>164</v>
      </c>
      <c r="L71" s="122" t="s">
        <v>116</v>
      </c>
      <c r="M71" s="122" t="s">
        <v>117</v>
      </c>
      <c r="N71" s="122" t="s">
        <v>118</v>
      </c>
      <c r="O71" s="203" t="s">
        <v>119</v>
      </c>
      <c r="S71" s="119"/>
      <c r="T71" s="119"/>
      <c r="U71" s="119"/>
      <c r="V71" s="119"/>
      <c r="W71" s="119"/>
      <c r="X71" s="119"/>
      <c r="Y71" s="146"/>
    </row>
    <row r="72" spans="1:25" ht="15.75" customHeight="1" x14ac:dyDescent="0.3">
      <c r="A72" s="123" t="s">
        <v>227</v>
      </c>
      <c r="B72" s="123" t="s">
        <v>228</v>
      </c>
      <c r="C72" s="127" t="s">
        <v>169</v>
      </c>
      <c r="D72" s="123">
        <v>1050</v>
      </c>
      <c r="E72" s="127">
        <v>990</v>
      </c>
      <c r="F72" s="123">
        <v>29</v>
      </c>
      <c r="G72" s="127">
        <v>7</v>
      </c>
      <c r="H72" s="166">
        <v>41</v>
      </c>
      <c r="I72" s="204">
        <v>8.92</v>
      </c>
      <c r="J72" s="127">
        <v>30</v>
      </c>
      <c r="K72" s="202">
        <v>0.95</v>
      </c>
      <c r="L72" s="127">
        <v>5</v>
      </c>
      <c r="M72" s="127">
        <v>1000</v>
      </c>
      <c r="N72" s="147">
        <v>6</v>
      </c>
      <c r="O72" s="148" t="s">
        <v>229</v>
      </c>
      <c r="S72" s="118"/>
      <c r="T72" s="118"/>
      <c r="U72" s="118"/>
      <c r="V72" s="118"/>
      <c r="W72" s="118"/>
      <c r="X72" s="118"/>
      <c r="Y72" s="118"/>
    </row>
    <row r="73" spans="1:25" x14ac:dyDescent="0.3">
      <c r="A73" s="145"/>
      <c r="B73" s="119"/>
      <c r="C73" s="119"/>
      <c r="D73" s="118"/>
      <c r="E73" s="118"/>
      <c r="F73" s="118"/>
      <c r="G73" s="118"/>
      <c r="H73" s="119"/>
      <c r="I73" s="118"/>
      <c r="J73" s="118"/>
      <c r="K73" s="118"/>
      <c r="L73" s="118"/>
      <c r="M73" s="118"/>
      <c r="N73" s="118"/>
      <c r="O73" s="118"/>
      <c r="P73" s="118"/>
      <c r="Q73" s="118"/>
      <c r="R73" s="118"/>
      <c r="S73" s="118"/>
      <c r="T73" s="118"/>
      <c r="U73" s="118"/>
      <c r="V73" s="118"/>
      <c r="W73" s="118"/>
      <c r="X73" s="118"/>
      <c r="Y73" s="118"/>
    </row>
    <row r="74" spans="1:25" x14ac:dyDescent="0.3">
      <c r="A74" s="96" t="s">
        <v>14</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row>
  </sheetData>
  <hyperlinks>
    <hyperlink ref="A1" location="Menu!A1" display="Back to main menu"/>
    <hyperlink ref="A74" location="Menu!A1" display="Back to main menu"/>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zoomScaleNormal="100" zoomScaleSheetLayoutView="100" workbookViewId="0"/>
  </sheetViews>
  <sheetFormatPr defaultColWidth="9.109375" defaultRowHeight="14.4" x14ac:dyDescent="0.3"/>
  <cols>
    <col min="1" max="1" width="46" style="1" customWidth="1"/>
    <col min="2" max="2" width="193.33203125" style="1" bestFit="1" customWidth="1"/>
    <col min="3" max="16384" width="9.109375" style="1"/>
  </cols>
  <sheetData>
    <row r="1" spans="1:2" x14ac:dyDescent="0.3">
      <c r="A1" s="99" t="s">
        <v>14</v>
      </c>
      <c r="B1" s="2"/>
    </row>
    <row r="2" spans="1:2" x14ac:dyDescent="0.3">
      <c r="A2" s="207" t="s">
        <v>230</v>
      </c>
      <c r="B2" s="206" t="s">
        <v>231</v>
      </c>
    </row>
    <row r="3" spans="1:2" x14ac:dyDescent="0.3">
      <c r="A3" s="208" t="s">
        <v>232</v>
      </c>
      <c r="B3" s="13" t="s">
        <v>233</v>
      </c>
    </row>
    <row r="4" spans="1:2" x14ac:dyDescent="0.3">
      <c r="A4" s="208" t="s">
        <v>234</v>
      </c>
      <c r="B4" s="13" t="s">
        <v>235</v>
      </c>
    </row>
    <row r="5" spans="1:2" ht="24" customHeight="1" x14ac:dyDescent="0.3">
      <c r="A5" s="208" t="s">
        <v>236</v>
      </c>
      <c r="B5" s="209" t="s">
        <v>237</v>
      </c>
    </row>
    <row r="6" spans="1:2" x14ac:dyDescent="0.3">
      <c r="A6" s="208" t="s">
        <v>238</v>
      </c>
      <c r="B6" s="5" t="s">
        <v>239</v>
      </c>
    </row>
    <row r="7" spans="1:2" x14ac:dyDescent="0.3">
      <c r="A7" s="208" t="s">
        <v>240</v>
      </c>
      <c r="B7" s="5" t="s">
        <v>241</v>
      </c>
    </row>
    <row r="8" spans="1:2" x14ac:dyDescent="0.3">
      <c r="A8" s="208" t="s">
        <v>242</v>
      </c>
      <c r="B8" s="5" t="s">
        <v>243</v>
      </c>
    </row>
    <row r="9" spans="1:2" x14ac:dyDescent="0.3">
      <c r="A9" s="208" t="s">
        <v>244</v>
      </c>
      <c r="B9" s="5" t="s">
        <v>245</v>
      </c>
    </row>
    <row r="10" spans="1:2" x14ac:dyDescent="0.3">
      <c r="A10" s="208" t="s">
        <v>246</v>
      </c>
      <c r="B10" s="5" t="s">
        <v>247</v>
      </c>
    </row>
    <row r="11" spans="1:2" x14ac:dyDescent="0.3">
      <c r="A11" s="208" t="s">
        <v>248</v>
      </c>
      <c r="B11" s="5" t="s">
        <v>249</v>
      </c>
    </row>
    <row r="12" spans="1:2" x14ac:dyDescent="0.3">
      <c r="A12" s="208" t="s">
        <v>250</v>
      </c>
      <c r="B12" s="5" t="s">
        <v>251</v>
      </c>
    </row>
    <row r="13" spans="1:2" x14ac:dyDescent="0.3">
      <c r="A13" s="208" t="s">
        <v>252</v>
      </c>
      <c r="B13" s="5" t="s">
        <v>253</v>
      </c>
    </row>
    <row r="14" spans="1:2" x14ac:dyDescent="0.3">
      <c r="A14" s="208" t="s">
        <v>254</v>
      </c>
      <c r="B14" s="5" t="s">
        <v>255</v>
      </c>
    </row>
    <row r="15" spans="1:2" x14ac:dyDescent="0.3">
      <c r="A15" s="208" t="s">
        <v>212</v>
      </c>
      <c r="B15" s="5" t="s">
        <v>256</v>
      </c>
    </row>
    <row r="16" spans="1:2" x14ac:dyDescent="0.3">
      <c r="A16" s="208" t="s">
        <v>257</v>
      </c>
      <c r="B16" s="5" t="s">
        <v>258</v>
      </c>
    </row>
    <row r="17" spans="1:2" x14ac:dyDescent="0.3">
      <c r="A17" s="208" t="s">
        <v>259</v>
      </c>
      <c r="B17" s="5" t="s">
        <v>260</v>
      </c>
    </row>
    <row r="18" spans="1:2" x14ac:dyDescent="0.3">
      <c r="A18" s="210" t="s">
        <v>261</v>
      </c>
      <c r="B18" s="5" t="s">
        <v>262</v>
      </c>
    </row>
    <row r="19" spans="1:2" x14ac:dyDescent="0.3">
      <c r="A19" s="208" t="s">
        <v>263</v>
      </c>
      <c r="B19" s="5" t="s">
        <v>264</v>
      </c>
    </row>
    <row r="20" spans="1:2" x14ac:dyDescent="0.3">
      <c r="A20" s="208" t="s">
        <v>265</v>
      </c>
      <c r="B20" s="13" t="s">
        <v>266</v>
      </c>
    </row>
    <row r="21" spans="1:2" x14ac:dyDescent="0.3">
      <c r="A21" s="208" t="s">
        <v>267</v>
      </c>
      <c r="B21" s="13" t="s">
        <v>268</v>
      </c>
    </row>
    <row r="22" spans="1:2" x14ac:dyDescent="0.3">
      <c r="A22" s="208" t="s">
        <v>269</v>
      </c>
      <c r="B22" s="5" t="s">
        <v>270</v>
      </c>
    </row>
    <row r="23" spans="1:2" x14ac:dyDescent="0.3">
      <c r="A23" s="208" t="s">
        <v>271</v>
      </c>
      <c r="B23" s="5" t="s">
        <v>272</v>
      </c>
    </row>
    <row r="24" spans="1:2" x14ac:dyDescent="0.3">
      <c r="A24" s="208" t="s">
        <v>273</v>
      </c>
      <c r="B24" s="5" t="s">
        <v>274</v>
      </c>
    </row>
    <row r="25" spans="1:2" x14ac:dyDescent="0.3">
      <c r="A25" s="208" t="s">
        <v>275</v>
      </c>
      <c r="B25" s="5" t="s">
        <v>276</v>
      </c>
    </row>
    <row r="26" spans="1:2" x14ac:dyDescent="0.3">
      <c r="A26" s="211"/>
      <c r="B26" s="211"/>
    </row>
    <row r="27" spans="1:2" x14ac:dyDescent="0.3">
      <c r="A27" s="99" t="s">
        <v>14</v>
      </c>
      <c r="B27" s="211"/>
    </row>
  </sheetData>
  <hyperlinks>
    <hyperlink ref="A1" location="Menu!A1" display="Back to main menu"/>
    <hyperlink ref="A27" location="Menu!A1" display="Back to main menu"/>
  </hyperlinks>
  <pageMargins left="0.7" right="0.7" top="0.75" bottom="0.75" header="0.3" footer="0.3"/>
  <pageSetup paperSize="5"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Normal="100" zoomScaleSheetLayoutView="100" workbookViewId="0"/>
  </sheetViews>
  <sheetFormatPr defaultColWidth="9.109375" defaultRowHeight="14.4" x14ac:dyDescent="0.3"/>
  <cols>
    <col min="1" max="1" width="23.44140625" style="1" customWidth="1"/>
    <col min="2" max="2" width="99.5546875" style="1" customWidth="1"/>
    <col min="3" max="3" width="2.6640625" style="1" customWidth="1"/>
    <col min="4" max="16384" width="9.109375" style="1"/>
  </cols>
  <sheetData>
    <row r="1" spans="1:2" x14ac:dyDescent="0.3">
      <c r="A1" s="96" t="s">
        <v>14</v>
      </c>
      <c r="B1" s="2"/>
    </row>
    <row r="2" spans="1:2" ht="30" customHeight="1" x14ac:dyDescent="0.3">
      <c r="A2" s="20" t="s">
        <v>277</v>
      </c>
      <c r="B2" s="20" t="s">
        <v>278</v>
      </c>
    </row>
    <row r="3" spans="1:2" ht="18" customHeight="1" x14ac:dyDescent="0.3">
      <c r="A3" s="21" t="s">
        <v>279</v>
      </c>
      <c r="B3" s="22" t="s">
        <v>280</v>
      </c>
    </row>
    <row r="4" spans="1:2" ht="18" customHeight="1" x14ac:dyDescent="0.3">
      <c r="A4" s="23" t="s">
        <v>281</v>
      </c>
      <c r="B4" s="24" t="s">
        <v>282</v>
      </c>
    </row>
    <row r="5" spans="1:2" ht="18" customHeight="1" x14ac:dyDescent="0.3">
      <c r="A5" s="23" t="s">
        <v>283</v>
      </c>
      <c r="B5" s="24" t="s">
        <v>284</v>
      </c>
    </row>
    <row r="6" spans="1:2" ht="18" customHeight="1" x14ac:dyDescent="0.3">
      <c r="A6" s="23" t="s">
        <v>285</v>
      </c>
      <c r="B6" s="24" t="s">
        <v>286</v>
      </c>
    </row>
    <row r="7" spans="1:2" ht="18" customHeight="1" x14ac:dyDescent="0.3">
      <c r="A7" s="23" t="s">
        <v>287</v>
      </c>
      <c r="B7" s="24" t="s">
        <v>288</v>
      </c>
    </row>
    <row r="8" spans="1:2" ht="18" customHeight="1" x14ac:dyDescent="0.3">
      <c r="A8" s="23" t="s">
        <v>289</v>
      </c>
      <c r="B8" s="25" t="s">
        <v>290</v>
      </c>
    </row>
    <row r="9" spans="1:2" ht="18" customHeight="1" x14ac:dyDescent="0.3">
      <c r="A9" s="23" t="s">
        <v>291</v>
      </c>
      <c r="B9" s="25" t="s">
        <v>292</v>
      </c>
    </row>
    <row r="10" spans="1:2" ht="18" customHeight="1" x14ac:dyDescent="0.3">
      <c r="A10" s="23" t="s">
        <v>293</v>
      </c>
      <c r="B10" s="25" t="s">
        <v>294</v>
      </c>
    </row>
    <row r="11" spans="1:2" ht="18" customHeight="1" x14ac:dyDescent="0.3">
      <c r="A11" s="26" t="s">
        <v>295</v>
      </c>
      <c r="B11" s="27" t="s">
        <v>296</v>
      </c>
    </row>
    <row r="13" spans="1:2" x14ac:dyDescent="0.3">
      <c r="A13" s="96" t="s">
        <v>14</v>
      </c>
      <c r="B13" s="2"/>
    </row>
  </sheetData>
  <hyperlinks>
    <hyperlink ref="A1" location="Menu!A1" display="Back to main menu"/>
    <hyperlink ref="A13" location="Menu!A1" display="Back to main menu"/>
  </hyperlinks>
  <pageMargins left="0.7" right="0.7" top="0.5" bottom="0.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showGridLines="0" workbookViewId="0"/>
  </sheetViews>
  <sheetFormatPr defaultRowHeight="15" customHeight="1" x14ac:dyDescent="0.3"/>
  <cols>
    <col min="1" max="3" width="31.109375" customWidth="1"/>
  </cols>
  <sheetData>
    <row r="1" spans="1:3" ht="15" customHeight="1" x14ac:dyDescent="0.3">
      <c r="A1" s="96" t="s">
        <v>14</v>
      </c>
    </row>
    <row r="2" spans="1:3" ht="15" customHeight="1" x14ac:dyDescent="0.3">
      <c r="A2" s="56" t="s">
        <v>297</v>
      </c>
      <c r="B2" s="56" t="s">
        <v>298</v>
      </c>
      <c r="C2" s="56" t="s">
        <v>299</v>
      </c>
    </row>
    <row r="3" spans="1:3" ht="15" customHeight="1" x14ac:dyDescent="0.3">
      <c r="A3" s="212" t="s">
        <v>300</v>
      </c>
      <c r="B3" s="212">
        <v>2004</v>
      </c>
      <c r="C3" s="213">
        <f>2035-B3</f>
        <v>31</v>
      </c>
    </row>
    <row r="4" spans="1:3" ht="15" customHeight="1" x14ac:dyDescent="0.3">
      <c r="A4" s="212" t="s">
        <v>301</v>
      </c>
      <c r="B4" s="212">
        <v>2008</v>
      </c>
      <c r="C4" s="213">
        <f t="shared" ref="C4:C14" si="0">2035-B4</f>
        <v>27</v>
      </c>
    </row>
    <row r="5" spans="1:3" ht="15" customHeight="1" x14ac:dyDescent="0.3">
      <c r="A5" s="212" t="s">
        <v>302</v>
      </c>
      <c r="B5" s="212">
        <v>2017</v>
      </c>
      <c r="C5" s="213">
        <f t="shared" si="0"/>
        <v>18</v>
      </c>
    </row>
    <row r="6" spans="1:3" ht="15" customHeight="1" x14ac:dyDescent="0.3">
      <c r="A6" s="212" t="s">
        <v>303</v>
      </c>
      <c r="B6" s="212">
        <v>2010</v>
      </c>
      <c r="C6" s="213">
        <f t="shared" si="0"/>
        <v>25</v>
      </c>
    </row>
    <row r="7" spans="1:3" ht="15" customHeight="1" x14ac:dyDescent="0.3">
      <c r="A7" s="212" t="s">
        <v>304</v>
      </c>
      <c r="B7" s="212">
        <v>1976</v>
      </c>
      <c r="C7" s="213">
        <f t="shared" si="0"/>
        <v>59</v>
      </c>
    </row>
    <row r="8" spans="1:3" ht="15" customHeight="1" x14ac:dyDescent="0.3">
      <c r="A8" s="212" t="s">
        <v>305</v>
      </c>
      <c r="B8" s="212">
        <v>2020</v>
      </c>
      <c r="C8" s="213">
        <f t="shared" si="0"/>
        <v>15</v>
      </c>
    </row>
    <row r="9" spans="1:3" ht="15" customHeight="1" x14ac:dyDescent="0.3">
      <c r="A9" s="212" t="s">
        <v>306</v>
      </c>
      <c r="B9" s="212">
        <v>2009</v>
      </c>
      <c r="C9" s="213">
        <f t="shared" si="0"/>
        <v>26</v>
      </c>
    </row>
    <row r="10" spans="1:3" ht="15" customHeight="1" x14ac:dyDescent="0.3">
      <c r="A10" s="212" t="s">
        <v>307</v>
      </c>
      <c r="B10" s="212">
        <v>2003</v>
      </c>
      <c r="C10" s="213">
        <f t="shared" si="0"/>
        <v>32</v>
      </c>
    </row>
    <row r="11" spans="1:3" ht="15" customHeight="1" x14ac:dyDescent="0.3">
      <c r="A11" s="212" t="s">
        <v>308</v>
      </c>
      <c r="B11" s="212">
        <v>2009</v>
      </c>
      <c r="C11" s="213">
        <f t="shared" si="0"/>
        <v>26</v>
      </c>
    </row>
    <row r="12" spans="1:3" ht="15" customHeight="1" x14ac:dyDescent="0.3">
      <c r="A12" s="212" t="s">
        <v>309</v>
      </c>
      <c r="B12" s="212">
        <v>2009</v>
      </c>
      <c r="C12" s="213">
        <f t="shared" si="0"/>
        <v>26</v>
      </c>
    </row>
    <row r="13" spans="1:3" ht="15" customHeight="1" x14ac:dyDescent="0.3">
      <c r="A13" s="212" t="s">
        <v>310</v>
      </c>
      <c r="B13" s="212">
        <v>2010</v>
      </c>
      <c r="C13" s="213">
        <f t="shared" si="0"/>
        <v>25</v>
      </c>
    </row>
    <row r="14" spans="1:3" ht="15" customHeight="1" x14ac:dyDescent="0.3">
      <c r="A14" s="212" t="s">
        <v>311</v>
      </c>
      <c r="B14" s="212">
        <v>2012</v>
      </c>
      <c r="C14" s="213">
        <f t="shared" si="0"/>
        <v>23</v>
      </c>
    </row>
    <row r="16" spans="1:3" ht="15" customHeight="1" x14ac:dyDescent="0.3">
      <c r="A16" s="96" t="s">
        <v>14</v>
      </c>
    </row>
  </sheetData>
  <hyperlinks>
    <hyperlink ref="A1" location="Menu!A1" display="Back to main menu"/>
    <hyperlink ref="A16" location="Menu!A1" display="Back to main menu"/>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workbookViewId="0">
      <pane xSplit="4" topLeftCell="E1" activePane="topRight" state="frozen"/>
      <selection activeCell="B16" sqref="A1:XFD1048576"/>
      <selection pane="topRight"/>
    </sheetView>
  </sheetViews>
  <sheetFormatPr defaultColWidth="8.88671875" defaultRowHeight="13.2" x14ac:dyDescent="0.3"/>
  <cols>
    <col min="1" max="1" width="20.6640625" style="52" customWidth="1"/>
    <col min="2" max="3" width="30.6640625" style="33" customWidth="1"/>
    <col min="4" max="4" width="6.5546875" style="53" customWidth="1"/>
    <col min="5" max="6" width="30.6640625" style="33" customWidth="1"/>
    <col min="7" max="7" width="6.6640625" style="33" customWidth="1"/>
    <col min="8" max="8" width="30.6640625" style="33" customWidth="1"/>
    <col min="9" max="9" width="6.6640625" style="33" customWidth="1"/>
    <col min="10" max="11" width="30.6640625" style="33" customWidth="1"/>
    <col min="12" max="12" width="6.6640625" style="33" customWidth="1"/>
    <col min="13" max="13" width="30.6640625" style="33" customWidth="1"/>
    <col min="14" max="16384" width="8.88671875" style="33"/>
  </cols>
  <sheetData>
    <row r="1" spans="1:13" ht="15" thickBot="1" x14ac:dyDescent="0.35">
      <c r="A1" s="96" t="s">
        <v>14</v>
      </c>
    </row>
    <row r="2" spans="1:13" ht="52.8" x14ac:dyDescent="0.3">
      <c r="A2" s="225" t="s">
        <v>312</v>
      </c>
      <c r="B2" s="97" t="s">
        <v>0</v>
      </c>
      <c r="C2" s="215" t="s">
        <v>0</v>
      </c>
      <c r="D2" s="28"/>
      <c r="E2" s="29" t="s">
        <v>313</v>
      </c>
      <c r="F2" s="29" t="s">
        <v>313</v>
      </c>
      <c r="G2" s="30"/>
      <c r="H2" s="31" t="s">
        <v>314</v>
      </c>
      <c r="I2" s="30"/>
      <c r="J2" s="32" t="s">
        <v>315</v>
      </c>
      <c r="K2" s="32" t="s">
        <v>315</v>
      </c>
      <c r="L2" s="30"/>
      <c r="M2" s="31" t="s">
        <v>316</v>
      </c>
    </row>
    <row r="3" spans="1:13" x14ac:dyDescent="0.3">
      <c r="A3" s="226" t="s">
        <v>317</v>
      </c>
      <c r="B3" s="216">
        <v>2022</v>
      </c>
      <c r="C3" s="217">
        <v>2022</v>
      </c>
      <c r="D3" s="34"/>
      <c r="E3" s="35">
        <v>2021</v>
      </c>
      <c r="F3" s="35">
        <v>2021</v>
      </c>
      <c r="G3" s="36"/>
      <c r="H3" s="37">
        <v>2022</v>
      </c>
      <c r="I3" s="36"/>
      <c r="J3" s="38">
        <v>2022</v>
      </c>
      <c r="K3" s="38">
        <v>2022</v>
      </c>
      <c r="L3" s="36"/>
      <c r="M3" s="37">
        <v>2021</v>
      </c>
    </row>
    <row r="4" spans="1:13" ht="15" customHeight="1" thickBot="1" x14ac:dyDescent="0.35">
      <c r="A4" s="226" t="s">
        <v>318</v>
      </c>
      <c r="B4" s="98" t="s">
        <v>319</v>
      </c>
      <c r="C4" s="218" t="s">
        <v>319</v>
      </c>
      <c r="D4" s="34"/>
      <c r="E4" s="39" t="s">
        <v>320</v>
      </c>
      <c r="F4" s="39" t="s">
        <v>320</v>
      </c>
      <c r="G4" s="36"/>
      <c r="H4" s="40" t="s">
        <v>319</v>
      </c>
      <c r="I4" s="36"/>
      <c r="J4" s="41" t="s">
        <v>319</v>
      </c>
      <c r="K4" s="41" t="s">
        <v>319</v>
      </c>
      <c r="L4" s="36"/>
      <c r="M4" s="40" t="s">
        <v>321</v>
      </c>
    </row>
    <row r="5" spans="1:13" ht="52.8" x14ac:dyDescent="0.3">
      <c r="A5" s="226" t="s">
        <v>322</v>
      </c>
      <c r="B5" s="214" t="s">
        <v>323</v>
      </c>
      <c r="C5" s="219" t="s">
        <v>324</v>
      </c>
      <c r="D5" s="34"/>
      <c r="E5" s="42" t="s">
        <v>325</v>
      </c>
      <c r="F5" s="43" t="s">
        <v>326</v>
      </c>
      <c r="G5" s="36"/>
      <c r="H5" s="40" t="s">
        <v>327</v>
      </c>
      <c r="I5" s="36"/>
      <c r="J5" s="44" t="s">
        <v>328</v>
      </c>
      <c r="K5" s="43" t="s">
        <v>324</v>
      </c>
      <c r="L5" s="36"/>
      <c r="M5" s="40" t="s">
        <v>329</v>
      </c>
    </row>
    <row r="6" spans="1:13" ht="37.200000000000003" customHeight="1" x14ac:dyDescent="0.3">
      <c r="A6" s="227" t="s">
        <v>330</v>
      </c>
      <c r="B6" s="253">
        <v>166</v>
      </c>
      <c r="C6" s="254">
        <v>300</v>
      </c>
      <c r="D6" s="34"/>
      <c r="E6" s="262">
        <v>154</v>
      </c>
      <c r="F6" s="263">
        <v>278</v>
      </c>
      <c r="G6" s="36"/>
      <c r="H6" s="236" t="s">
        <v>331</v>
      </c>
      <c r="I6" s="36"/>
      <c r="J6" s="237" t="s">
        <v>332</v>
      </c>
      <c r="K6" s="234" t="s">
        <v>333</v>
      </c>
      <c r="L6" s="36"/>
      <c r="M6" s="255">
        <v>194</v>
      </c>
    </row>
    <row r="7" spans="1:13" x14ac:dyDescent="0.3">
      <c r="A7" s="227" t="s">
        <v>334</v>
      </c>
      <c r="B7" s="229" t="s">
        <v>335</v>
      </c>
      <c r="C7" s="220" t="s">
        <v>336</v>
      </c>
      <c r="D7" s="34"/>
      <c r="E7" s="42"/>
      <c r="F7" s="235"/>
      <c r="G7" s="36"/>
      <c r="H7" s="40"/>
      <c r="I7" s="36"/>
      <c r="J7" s="258">
        <v>51</v>
      </c>
      <c r="K7" s="256">
        <v>94</v>
      </c>
      <c r="L7" s="36"/>
      <c r="M7" s="40"/>
    </row>
    <row r="8" spans="1:13" ht="13.2" customHeight="1" x14ac:dyDescent="0.3">
      <c r="A8" s="227" t="s">
        <v>337</v>
      </c>
      <c r="B8" s="253">
        <v>6.43</v>
      </c>
      <c r="C8" s="254">
        <v>17.760000000000002</v>
      </c>
      <c r="D8" s="34"/>
      <c r="E8" s="260">
        <v>17.2</v>
      </c>
      <c r="F8" s="257">
        <v>46.2</v>
      </c>
      <c r="G8" s="36"/>
      <c r="H8" s="261">
        <v>80</v>
      </c>
      <c r="I8" s="36"/>
      <c r="J8" s="258">
        <v>68</v>
      </c>
      <c r="K8" s="257">
        <v>84</v>
      </c>
      <c r="L8" s="36"/>
      <c r="M8" s="40">
        <v>22</v>
      </c>
    </row>
    <row r="9" spans="1:13" x14ac:dyDescent="0.3">
      <c r="A9" s="227" t="s">
        <v>338</v>
      </c>
      <c r="B9" s="260">
        <v>6.07</v>
      </c>
      <c r="C9" s="259">
        <v>6.25</v>
      </c>
      <c r="D9" s="34"/>
      <c r="E9" s="260">
        <v>7.8</v>
      </c>
      <c r="F9" s="257">
        <v>33.9</v>
      </c>
      <c r="G9" s="36"/>
      <c r="H9" s="261">
        <v>20</v>
      </c>
      <c r="I9" s="36"/>
      <c r="J9" s="258">
        <v>5</v>
      </c>
      <c r="K9" s="257">
        <v>5</v>
      </c>
      <c r="L9" s="36"/>
      <c r="M9" s="40">
        <v>11.1</v>
      </c>
    </row>
    <row r="10" spans="1:13" x14ac:dyDescent="0.3">
      <c r="A10" s="227" t="s">
        <v>339</v>
      </c>
      <c r="B10" s="260">
        <v>9.35</v>
      </c>
      <c r="C10" s="259">
        <v>10</v>
      </c>
      <c r="D10" s="34"/>
      <c r="E10" s="260">
        <v>9.4</v>
      </c>
      <c r="F10" s="257">
        <v>9.4</v>
      </c>
      <c r="G10" s="36"/>
      <c r="H10" s="261">
        <v>10</v>
      </c>
      <c r="I10" s="36"/>
      <c r="J10" s="258">
        <v>10</v>
      </c>
      <c r="K10" s="257">
        <v>10</v>
      </c>
      <c r="L10" s="36"/>
      <c r="M10" s="40">
        <v>9.8000000000000007</v>
      </c>
    </row>
    <row r="11" spans="1:13" x14ac:dyDescent="0.3">
      <c r="A11" s="227" t="s">
        <v>340</v>
      </c>
      <c r="B11" s="260">
        <v>0.4</v>
      </c>
      <c r="C11" s="259">
        <v>4.1000000000000002E-2</v>
      </c>
      <c r="D11" s="34"/>
      <c r="E11" s="260" t="s">
        <v>123</v>
      </c>
      <c r="F11" s="257" t="s">
        <v>123</v>
      </c>
      <c r="G11" s="36"/>
      <c r="H11" s="261" t="s">
        <v>123</v>
      </c>
      <c r="I11" s="36"/>
      <c r="J11" s="258">
        <v>1</v>
      </c>
      <c r="K11" s="257">
        <v>2</v>
      </c>
      <c r="L11" s="36"/>
      <c r="M11" s="40">
        <v>0.5</v>
      </c>
    </row>
    <row r="12" spans="1:13" x14ac:dyDescent="0.3">
      <c r="A12" s="227" t="s">
        <v>341</v>
      </c>
      <c r="B12" s="260">
        <v>11.24</v>
      </c>
      <c r="C12" s="259">
        <v>26.45</v>
      </c>
      <c r="D12" s="34"/>
      <c r="E12" s="260">
        <v>2.7</v>
      </c>
      <c r="F12" s="257">
        <v>2.7</v>
      </c>
      <c r="G12" s="36"/>
      <c r="H12" s="261">
        <v>0</v>
      </c>
      <c r="I12" s="36"/>
      <c r="J12" s="258">
        <v>12</v>
      </c>
      <c r="K12" s="257">
        <v>12</v>
      </c>
      <c r="L12" s="36"/>
      <c r="M12" s="40">
        <v>10.9</v>
      </c>
    </row>
    <row r="13" spans="1:13" x14ac:dyDescent="0.3">
      <c r="A13" s="227" t="s">
        <v>342</v>
      </c>
      <c r="B13" s="260">
        <v>2.5</v>
      </c>
      <c r="C13" s="259">
        <v>2</v>
      </c>
      <c r="D13" s="34"/>
      <c r="E13" s="260">
        <v>0.4</v>
      </c>
      <c r="F13" s="257">
        <v>0.7</v>
      </c>
      <c r="G13" s="36"/>
      <c r="H13" s="261" t="s">
        <v>123</v>
      </c>
      <c r="I13" s="36"/>
      <c r="J13" s="258">
        <v>5</v>
      </c>
      <c r="K13" s="257">
        <v>5</v>
      </c>
      <c r="L13" s="36"/>
      <c r="M13" s="40">
        <v>0</v>
      </c>
    </row>
    <row r="14" spans="1:13" x14ac:dyDescent="0.3">
      <c r="A14" s="227" t="s">
        <v>343</v>
      </c>
      <c r="B14" s="260">
        <v>7.84</v>
      </c>
      <c r="C14" s="259" t="s">
        <v>123</v>
      </c>
      <c r="D14" s="34"/>
      <c r="E14" s="260">
        <v>21.4</v>
      </c>
      <c r="F14" s="257">
        <v>29.5</v>
      </c>
      <c r="G14" s="36"/>
      <c r="H14" s="261">
        <v>0</v>
      </c>
      <c r="I14" s="36"/>
      <c r="J14" s="258" t="s">
        <v>123</v>
      </c>
      <c r="K14" s="257" t="s">
        <v>123</v>
      </c>
      <c r="L14" s="36"/>
      <c r="M14" s="40">
        <v>11.2</v>
      </c>
    </row>
    <row r="15" spans="1:13" x14ac:dyDescent="0.3">
      <c r="A15" s="227" t="s">
        <v>344</v>
      </c>
      <c r="B15" s="42" t="s">
        <v>123</v>
      </c>
      <c r="C15" s="259">
        <v>15</v>
      </c>
      <c r="D15" s="34"/>
      <c r="E15" s="42" t="s">
        <v>123</v>
      </c>
      <c r="F15" s="43" t="s">
        <v>123</v>
      </c>
      <c r="G15" s="36"/>
      <c r="H15" s="40" t="s">
        <v>123</v>
      </c>
      <c r="I15" s="36"/>
      <c r="J15" s="258">
        <v>15</v>
      </c>
      <c r="K15" s="257">
        <v>48</v>
      </c>
      <c r="L15" s="36"/>
      <c r="M15" s="40" t="s">
        <v>123</v>
      </c>
    </row>
    <row r="16" spans="1:13" x14ac:dyDescent="0.3">
      <c r="A16" s="226" t="s">
        <v>345</v>
      </c>
      <c r="B16" s="230">
        <v>2035</v>
      </c>
      <c r="C16" s="222">
        <v>2050</v>
      </c>
      <c r="D16" s="34"/>
      <c r="E16" s="45">
        <v>2050</v>
      </c>
      <c r="F16" s="45">
        <v>2050</v>
      </c>
      <c r="G16" s="36"/>
      <c r="H16" s="46">
        <v>2035</v>
      </c>
      <c r="I16" s="36"/>
      <c r="J16" s="47">
        <v>2050</v>
      </c>
      <c r="K16" s="47">
        <v>2050</v>
      </c>
      <c r="L16" s="36"/>
      <c r="M16" s="46">
        <v>2050</v>
      </c>
    </row>
    <row r="17" spans="1:13" ht="105.6" x14ac:dyDescent="0.3">
      <c r="A17" s="226" t="s">
        <v>346</v>
      </c>
      <c r="B17" s="42" t="s">
        <v>347</v>
      </c>
      <c r="C17" s="221" t="s">
        <v>348</v>
      </c>
      <c r="D17" s="34"/>
      <c r="E17" s="42" t="s">
        <v>349</v>
      </c>
      <c r="F17" s="43" t="s">
        <v>350</v>
      </c>
      <c r="G17" s="36"/>
      <c r="H17" s="40" t="s">
        <v>351</v>
      </c>
      <c r="I17" s="36"/>
      <c r="J17" s="47" t="s">
        <v>352</v>
      </c>
      <c r="K17" s="47" t="s">
        <v>352</v>
      </c>
      <c r="L17" s="36"/>
      <c r="M17" s="40" t="s">
        <v>352</v>
      </c>
    </row>
    <row r="18" spans="1:13" ht="28.95" customHeight="1" x14ac:dyDescent="0.3">
      <c r="A18" s="226" t="s">
        <v>353</v>
      </c>
      <c r="B18" s="42" t="s">
        <v>354</v>
      </c>
      <c r="C18" s="221" t="s">
        <v>355</v>
      </c>
      <c r="D18" s="34"/>
      <c r="E18" s="39" t="s">
        <v>356</v>
      </c>
      <c r="F18" s="39" t="s">
        <v>356</v>
      </c>
      <c r="G18" s="36"/>
      <c r="H18" s="40" t="s">
        <v>357</v>
      </c>
      <c r="I18" s="36"/>
      <c r="J18" s="41" t="s">
        <v>358</v>
      </c>
      <c r="K18" s="41" t="s">
        <v>358</v>
      </c>
      <c r="L18" s="36"/>
      <c r="M18" s="40" t="s">
        <v>357</v>
      </c>
    </row>
    <row r="19" spans="1:13" x14ac:dyDescent="0.3">
      <c r="A19" s="226" t="s">
        <v>359</v>
      </c>
      <c r="B19" s="42" t="s">
        <v>360</v>
      </c>
      <c r="C19" s="221" t="s">
        <v>360</v>
      </c>
      <c r="D19" s="34"/>
      <c r="E19" s="39" t="s">
        <v>360</v>
      </c>
      <c r="F19" s="39" t="s">
        <v>360</v>
      </c>
      <c r="G19" s="36"/>
      <c r="H19" s="40" t="s">
        <v>360</v>
      </c>
      <c r="I19" s="36"/>
      <c r="J19" s="41" t="s">
        <v>360</v>
      </c>
      <c r="K19" s="41" t="s">
        <v>360</v>
      </c>
      <c r="L19" s="36"/>
      <c r="M19" s="40" t="s">
        <v>360</v>
      </c>
    </row>
    <row r="20" spans="1:13" x14ac:dyDescent="0.3">
      <c r="A20" s="227" t="s">
        <v>361</v>
      </c>
      <c r="B20" s="42" t="s">
        <v>35</v>
      </c>
      <c r="C20" s="221" t="s">
        <v>35</v>
      </c>
      <c r="D20" s="34"/>
      <c r="E20" s="39" t="s">
        <v>35</v>
      </c>
      <c r="F20" s="39" t="s">
        <v>35</v>
      </c>
      <c r="G20" s="36"/>
      <c r="H20" s="40" t="s">
        <v>35</v>
      </c>
      <c r="I20" s="36"/>
      <c r="J20" s="41" t="s">
        <v>35</v>
      </c>
      <c r="K20" s="41" t="s">
        <v>35</v>
      </c>
      <c r="L20" s="36"/>
      <c r="M20" s="40" t="s">
        <v>35</v>
      </c>
    </row>
    <row r="21" spans="1:13" ht="44.25" customHeight="1" thickBot="1" x14ac:dyDescent="0.35">
      <c r="A21" s="228" t="s">
        <v>362</v>
      </c>
      <c r="B21" s="231" t="s">
        <v>363</v>
      </c>
      <c r="C21" s="223" t="s">
        <v>363</v>
      </c>
      <c r="D21" s="224"/>
      <c r="E21" s="48" t="s">
        <v>364</v>
      </c>
      <c r="F21" s="48" t="s">
        <v>364</v>
      </c>
      <c r="G21" s="49"/>
      <c r="H21" s="50" t="s">
        <v>365</v>
      </c>
      <c r="I21" s="49"/>
      <c r="J21" s="51" t="s">
        <v>366</v>
      </c>
      <c r="K21" s="51" t="s">
        <v>366</v>
      </c>
      <c r="L21" s="49"/>
      <c r="M21" s="50" t="s">
        <v>169</v>
      </c>
    </row>
    <row r="23" spans="1:13" ht="14.4" x14ac:dyDescent="0.3">
      <c r="A23" s="96" t="s">
        <v>14</v>
      </c>
    </row>
  </sheetData>
  <hyperlinks>
    <hyperlink ref="A1" location="Menu!A1" display="Back to main menu"/>
    <hyperlink ref="A23" location="Menu!A1" display="Back to main menu"/>
  </hyperlinks>
  <pageMargins left="0.7" right="0.7" top="0.75" bottom="0.75" header="0.3" footer="0.3"/>
  <pageSetup scale="3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zoomScale="90" zoomScaleNormal="90" workbookViewId="0"/>
  </sheetViews>
  <sheetFormatPr defaultColWidth="9.109375" defaultRowHeight="13.2" x14ac:dyDescent="0.3"/>
  <cols>
    <col min="1" max="1" width="40" style="33" customWidth="1"/>
    <col min="2" max="7" width="20" style="33" customWidth="1"/>
    <col min="8" max="8" width="91.44140625" style="33" customWidth="1"/>
    <col min="9" max="10" width="9.109375" style="33" customWidth="1"/>
    <col min="11" max="16384" width="9.109375" style="33"/>
  </cols>
  <sheetData>
    <row r="1" spans="1:8" ht="14.4" x14ac:dyDescent="0.3">
      <c r="A1" s="96" t="s">
        <v>14</v>
      </c>
    </row>
    <row r="2" spans="1:8" x14ac:dyDescent="0.3">
      <c r="A2" s="54" t="s">
        <v>367</v>
      </c>
    </row>
    <row r="3" spans="1:8" x14ac:dyDescent="0.3">
      <c r="A3" s="55" t="s">
        <v>368</v>
      </c>
    </row>
    <row r="4" spans="1:8" ht="39.6" x14ac:dyDescent="0.3">
      <c r="A4" s="232" t="s">
        <v>369</v>
      </c>
      <c r="B4" s="233" t="s">
        <v>370</v>
      </c>
      <c r="C4" s="233" t="s">
        <v>371</v>
      </c>
      <c r="D4" s="233" t="s">
        <v>372</v>
      </c>
      <c r="E4" s="233" t="s">
        <v>373</v>
      </c>
      <c r="F4" s="233" t="s">
        <v>374</v>
      </c>
      <c r="G4" s="233" t="s">
        <v>375</v>
      </c>
      <c r="H4" s="233" t="s">
        <v>376</v>
      </c>
    </row>
    <row r="5" spans="1:8" x14ac:dyDescent="0.3">
      <c r="A5" s="57" t="s">
        <v>377</v>
      </c>
      <c r="B5" s="58">
        <v>600</v>
      </c>
      <c r="C5" s="57" t="s">
        <v>378</v>
      </c>
      <c r="D5" s="58">
        <v>1620</v>
      </c>
      <c r="E5" s="58">
        <v>140</v>
      </c>
      <c r="F5" s="58">
        <f t="shared" ref="F5:G11" si="0">$B5*D5/1000</f>
        <v>972</v>
      </c>
      <c r="G5" s="58">
        <f t="shared" si="0"/>
        <v>84</v>
      </c>
      <c r="H5" s="57" t="s">
        <v>379</v>
      </c>
    </row>
    <row r="6" spans="1:8" x14ac:dyDescent="0.3">
      <c r="A6" s="57" t="s">
        <v>377</v>
      </c>
      <c r="B6" s="58">
        <v>2800</v>
      </c>
      <c r="C6" s="57" t="s">
        <v>380</v>
      </c>
      <c r="D6" s="58">
        <v>1120</v>
      </c>
      <c r="E6" s="58">
        <v>100</v>
      </c>
      <c r="F6" s="58">
        <f t="shared" si="0"/>
        <v>3136</v>
      </c>
      <c r="G6" s="58">
        <f t="shared" si="0"/>
        <v>280</v>
      </c>
      <c r="H6" s="57" t="s">
        <v>379</v>
      </c>
    </row>
    <row r="7" spans="1:8" x14ac:dyDescent="0.3">
      <c r="A7" s="57" t="s">
        <v>381</v>
      </c>
      <c r="B7" s="58">
        <v>500</v>
      </c>
      <c r="C7" s="57" t="s">
        <v>380</v>
      </c>
      <c r="D7" s="58">
        <v>1780</v>
      </c>
      <c r="E7" s="58">
        <v>180</v>
      </c>
      <c r="F7" s="58">
        <f t="shared" si="0"/>
        <v>890</v>
      </c>
      <c r="G7" s="58">
        <f t="shared" si="0"/>
        <v>90</v>
      </c>
      <c r="H7" s="57" t="s">
        <v>379</v>
      </c>
    </row>
    <row r="8" spans="1:8" x14ac:dyDescent="0.3">
      <c r="A8" s="57" t="s">
        <v>382</v>
      </c>
      <c r="B8" s="58">
        <v>200</v>
      </c>
      <c r="C8" s="57" t="s">
        <v>380</v>
      </c>
      <c r="D8" s="58">
        <v>1450</v>
      </c>
      <c r="E8" s="58">
        <v>150</v>
      </c>
      <c r="F8" s="58">
        <f t="shared" si="0"/>
        <v>290</v>
      </c>
      <c r="G8" s="58">
        <f t="shared" si="0"/>
        <v>30</v>
      </c>
      <c r="H8" s="57" t="s">
        <v>379</v>
      </c>
    </row>
    <row r="9" spans="1:8" x14ac:dyDescent="0.3">
      <c r="A9" s="57" t="s">
        <v>383</v>
      </c>
      <c r="B9" s="58">
        <v>200</v>
      </c>
      <c r="C9" s="57" t="s">
        <v>380</v>
      </c>
      <c r="D9" s="58">
        <v>3480</v>
      </c>
      <c r="E9" s="58">
        <v>290</v>
      </c>
      <c r="F9" s="58">
        <f t="shared" si="0"/>
        <v>696</v>
      </c>
      <c r="G9" s="58">
        <f t="shared" si="0"/>
        <v>58</v>
      </c>
      <c r="H9" s="57" t="s">
        <v>379</v>
      </c>
    </row>
    <row r="10" spans="1:8" x14ac:dyDescent="0.3">
      <c r="A10" s="57" t="s">
        <v>384</v>
      </c>
      <c r="B10" s="58">
        <v>1000</v>
      </c>
      <c r="C10" s="57" t="s">
        <v>380</v>
      </c>
      <c r="D10" s="58">
        <v>12830</v>
      </c>
      <c r="E10" s="58">
        <v>960</v>
      </c>
      <c r="F10" s="58">
        <f t="shared" si="0"/>
        <v>12830</v>
      </c>
      <c r="G10" s="58">
        <f t="shared" si="0"/>
        <v>960</v>
      </c>
      <c r="H10" s="57" t="s">
        <v>379</v>
      </c>
    </row>
    <row r="11" spans="1:8" x14ac:dyDescent="0.3">
      <c r="A11" s="57" t="s">
        <v>385</v>
      </c>
      <c r="B11" s="58">
        <v>2885</v>
      </c>
      <c r="C11" s="57">
        <v>2035</v>
      </c>
      <c r="D11" s="58"/>
      <c r="E11" s="58">
        <v>110</v>
      </c>
      <c r="F11" s="58"/>
      <c r="G11" s="58">
        <f t="shared" si="0"/>
        <v>317.35000000000002</v>
      </c>
      <c r="H11" s="57" t="s">
        <v>386</v>
      </c>
    </row>
    <row r="12" spans="1:8" x14ac:dyDescent="0.3">
      <c r="A12" s="57" t="s">
        <v>387</v>
      </c>
      <c r="B12" s="58"/>
      <c r="C12" s="57">
        <v>2035</v>
      </c>
      <c r="D12" s="58"/>
      <c r="E12" s="58"/>
      <c r="F12" s="58"/>
      <c r="G12" s="58">
        <v>311</v>
      </c>
      <c r="H12" s="57" t="s">
        <v>388</v>
      </c>
    </row>
    <row r="13" spans="1:8" x14ac:dyDescent="0.3">
      <c r="A13" s="57" t="s">
        <v>389</v>
      </c>
      <c r="B13" s="58"/>
      <c r="C13" s="57" t="s">
        <v>390</v>
      </c>
      <c r="D13" s="58"/>
      <c r="E13" s="58"/>
      <c r="F13" s="58"/>
      <c r="G13" s="58">
        <v>-412</v>
      </c>
      <c r="H13" s="57" t="s">
        <v>391</v>
      </c>
    </row>
    <row r="14" spans="1:8" x14ac:dyDescent="0.3">
      <c r="A14" s="57" t="s">
        <v>392</v>
      </c>
      <c r="B14" s="59"/>
      <c r="C14" s="57">
        <v>2035</v>
      </c>
      <c r="D14" s="58"/>
      <c r="E14" s="58"/>
      <c r="F14" s="58"/>
      <c r="G14" s="58">
        <v>-318</v>
      </c>
      <c r="H14" s="57" t="s">
        <v>393</v>
      </c>
    </row>
    <row r="15" spans="1:8" ht="13.8" thickBot="1" x14ac:dyDescent="0.35">
      <c r="A15" s="60" t="s">
        <v>394</v>
      </c>
      <c r="B15" s="61"/>
      <c r="C15" s="60" t="s">
        <v>390</v>
      </c>
      <c r="D15" s="62"/>
      <c r="E15" s="62"/>
      <c r="F15" s="62">
        <v>2125</v>
      </c>
      <c r="G15" s="62">
        <v>139</v>
      </c>
      <c r="H15" s="60" t="s">
        <v>395</v>
      </c>
    </row>
    <row r="16" spans="1:8" ht="13.8" thickTop="1" x14ac:dyDescent="0.3">
      <c r="A16" s="63" t="s">
        <v>396</v>
      </c>
      <c r="B16" s="65">
        <f>SUM(B5:B15)</f>
        <v>8185</v>
      </c>
      <c r="C16" s="63"/>
      <c r="D16" s="64"/>
      <c r="E16" s="64"/>
      <c r="F16" s="65">
        <f>SUM(F5:F15)</f>
        <v>20939</v>
      </c>
      <c r="G16" s="65">
        <f>SUM(G5:G15)</f>
        <v>1539.35</v>
      </c>
      <c r="H16" s="63"/>
    </row>
    <row r="17" spans="1:8" x14ac:dyDescent="0.3">
      <c r="A17" s="57" t="s">
        <v>397</v>
      </c>
      <c r="B17" s="59"/>
      <c r="C17" s="57"/>
      <c r="D17" s="59"/>
      <c r="E17" s="59"/>
      <c r="F17" s="58">
        <f>F16*1.25</f>
        <v>26173.75</v>
      </c>
      <c r="G17" s="58">
        <f>G16*1.25</f>
        <v>1924.1875</v>
      </c>
      <c r="H17" s="57"/>
    </row>
    <row r="19" spans="1:8" x14ac:dyDescent="0.3">
      <c r="A19" s="57" t="s">
        <v>398</v>
      </c>
      <c r="B19" s="66">
        <v>13.87</v>
      </c>
    </row>
    <row r="20" spans="1:8" x14ac:dyDescent="0.3">
      <c r="A20" s="57" t="s">
        <v>399</v>
      </c>
      <c r="B20" s="66">
        <v>5.74</v>
      </c>
    </row>
    <row r="21" spans="1:8" x14ac:dyDescent="0.3">
      <c r="A21" s="57" t="s">
        <v>400</v>
      </c>
      <c r="B21" s="66">
        <f>B19-B20</f>
        <v>8.129999999999999</v>
      </c>
    </row>
    <row r="22" spans="1:8" x14ac:dyDescent="0.3">
      <c r="A22" s="57" t="s">
        <v>401</v>
      </c>
      <c r="B22" s="67">
        <f>B21/B19</f>
        <v>0.58615717375630849</v>
      </c>
    </row>
    <row r="23" spans="1:8" x14ac:dyDescent="0.3">
      <c r="A23" s="57" t="s">
        <v>402</v>
      </c>
      <c r="B23" s="68">
        <f>G17/B21</f>
        <v>236.67742927429276</v>
      </c>
    </row>
    <row r="26" spans="1:8" x14ac:dyDescent="0.3">
      <c r="A26" s="55" t="s">
        <v>403</v>
      </c>
    </row>
    <row r="27" spans="1:8" ht="39.6" x14ac:dyDescent="0.3">
      <c r="A27" s="232" t="s">
        <v>369</v>
      </c>
      <c r="B27" s="233" t="s">
        <v>370</v>
      </c>
      <c r="C27" s="233" t="s">
        <v>371</v>
      </c>
      <c r="D27" s="233" t="s">
        <v>372</v>
      </c>
      <c r="E27" s="233" t="s">
        <v>373</v>
      </c>
      <c r="F27" s="233" t="s">
        <v>374</v>
      </c>
      <c r="G27" s="233" t="s">
        <v>404</v>
      </c>
      <c r="H27" s="233" t="s">
        <v>376</v>
      </c>
    </row>
    <row r="28" spans="1:8" ht="26.4" x14ac:dyDescent="0.3">
      <c r="A28" s="57" t="s">
        <v>405</v>
      </c>
      <c r="B28" s="58">
        <v>19600</v>
      </c>
      <c r="C28" s="57" t="s">
        <v>406</v>
      </c>
      <c r="D28" s="58"/>
      <c r="E28" s="58"/>
      <c r="F28" s="58"/>
      <c r="G28" s="58">
        <v>6427</v>
      </c>
      <c r="H28" s="69" t="s">
        <v>407</v>
      </c>
    </row>
    <row r="29" spans="1:8" x14ac:dyDescent="0.3">
      <c r="A29" s="57" t="s">
        <v>377</v>
      </c>
      <c r="B29" s="58">
        <v>1800</v>
      </c>
      <c r="C29" s="57" t="s">
        <v>378</v>
      </c>
      <c r="D29" s="58">
        <v>1620</v>
      </c>
      <c r="E29" s="58">
        <v>140</v>
      </c>
      <c r="F29" s="58">
        <f t="shared" ref="F29:G57" si="1">$B29*D29/1000</f>
        <v>2916</v>
      </c>
      <c r="G29" s="58">
        <f t="shared" si="1"/>
        <v>252</v>
      </c>
      <c r="H29" s="57" t="s">
        <v>379</v>
      </c>
    </row>
    <row r="30" spans="1:8" x14ac:dyDescent="0.3">
      <c r="A30" s="57" t="s">
        <v>377</v>
      </c>
      <c r="B30" s="58">
        <v>4200</v>
      </c>
      <c r="C30" s="57" t="s">
        <v>380</v>
      </c>
      <c r="D30" s="58">
        <v>1120</v>
      </c>
      <c r="E30" s="58">
        <v>100</v>
      </c>
      <c r="F30" s="58">
        <f t="shared" si="1"/>
        <v>4704</v>
      </c>
      <c r="G30" s="58">
        <f t="shared" si="1"/>
        <v>420</v>
      </c>
      <c r="H30" s="57" t="s">
        <v>379</v>
      </c>
    </row>
    <row r="31" spans="1:8" x14ac:dyDescent="0.3">
      <c r="A31" s="57" t="s">
        <v>408</v>
      </c>
      <c r="B31" s="58">
        <v>300</v>
      </c>
      <c r="C31" s="57" t="s">
        <v>380</v>
      </c>
      <c r="D31" s="58">
        <v>1420</v>
      </c>
      <c r="E31" s="58">
        <v>150</v>
      </c>
      <c r="F31" s="58">
        <f t="shared" si="1"/>
        <v>426</v>
      </c>
      <c r="G31" s="58">
        <f t="shared" si="1"/>
        <v>45</v>
      </c>
      <c r="H31" s="57" t="s">
        <v>379</v>
      </c>
    </row>
    <row r="32" spans="1:8" x14ac:dyDescent="0.3">
      <c r="A32" s="57" t="s">
        <v>409</v>
      </c>
      <c r="B32" s="58">
        <v>1200</v>
      </c>
      <c r="C32" s="57" t="s">
        <v>410</v>
      </c>
      <c r="D32" s="58">
        <v>1250</v>
      </c>
      <c r="E32" s="58">
        <v>140</v>
      </c>
      <c r="F32" s="58">
        <f t="shared" si="1"/>
        <v>1500</v>
      </c>
      <c r="G32" s="58">
        <f t="shared" si="1"/>
        <v>168</v>
      </c>
      <c r="H32" s="57" t="s">
        <v>379</v>
      </c>
    </row>
    <row r="33" spans="1:8" x14ac:dyDescent="0.3">
      <c r="A33" s="57" t="s">
        <v>411</v>
      </c>
      <c r="B33" s="58">
        <v>200</v>
      </c>
      <c r="C33" s="57" t="s">
        <v>410</v>
      </c>
      <c r="D33" s="58">
        <v>1250</v>
      </c>
      <c r="E33" s="58">
        <v>140</v>
      </c>
      <c r="F33" s="58">
        <f t="shared" si="1"/>
        <v>250</v>
      </c>
      <c r="G33" s="58">
        <f t="shared" si="1"/>
        <v>28</v>
      </c>
      <c r="H33" s="57" t="s">
        <v>379</v>
      </c>
    </row>
    <row r="34" spans="1:8" ht="26.4" x14ac:dyDescent="0.3">
      <c r="A34" s="69" t="s">
        <v>412</v>
      </c>
      <c r="B34" s="58">
        <v>2900</v>
      </c>
      <c r="C34" s="57" t="s">
        <v>380</v>
      </c>
      <c r="D34" s="58">
        <v>1420</v>
      </c>
      <c r="E34" s="58">
        <v>150</v>
      </c>
      <c r="F34" s="58">
        <f t="shared" si="1"/>
        <v>4118</v>
      </c>
      <c r="G34" s="58">
        <f t="shared" si="1"/>
        <v>435</v>
      </c>
      <c r="H34" s="57" t="s">
        <v>379</v>
      </c>
    </row>
    <row r="35" spans="1:8" ht="26.4" x14ac:dyDescent="0.3">
      <c r="A35" s="69" t="s">
        <v>413</v>
      </c>
      <c r="B35" s="58">
        <v>300</v>
      </c>
      <c r="C35" s="57" t="s">
        <v>380</v>
      </c>
      <c r="D35" s="58">
        <v>1390</v>
      </c>
      <c r="E35" s="58">
        <v>150</v>
      </c>
      <c r="F35" s="58">
        <f t="shared" si="1"/>
        <v>417</v>
      </c>
      <c r="G35" s="58">
        <f t="shared" si="1"/>
        <v>45</v>
      </c>
      <c r="H35" s="57" t="s">
        <v>379</v>
      </c>
    </row>
    <row r="36" spans="1:8" ht="26.4" x14ac:dyDescent="0.3">
      <c r="A36" s="69" t="s">
        <v>414</v>
      </c>
      <c r="B36" s="58">
        <v>2900</v>
      </c>
      <c r="C36" s="57" t="s">
        <v>380</v>
      </c>
      <c r="D36" s="58">
        <v>1450</v>
      </c>
      <c r="E36" s="58">
        <v>150</v>
      </c>
      <c r="F36" s="58">
        <f t="shared" si="1"/>
        <v>4205</v>
      </c>
      <c r="G36" s="58">
        <f t="shared" si="1"/>
        <v>435</v>
      </c>
      <c r="H36" s="57" t="s">
        <v>379</v>
      </c>
    </row>
    <row r="37" spans="1:8" x14ac:dyDescent="0.3">
      <c r="A37" s="57" t="s">
        <v>381</v>
      </c>
      <c r="B37" s="58">
        <v>900</v>
      </c>
      <c r="C37" s="57" t="s">
        <v>378</v>
      </c>
      <c r="D37" s="58">
        <v>2050</v>
      </c>
      <c r="E37" s="58">
        <v>200</v>
      </c>
      <c r="F37" s="58">
        <f t="shared" si="1"/>
        <v>1845</v>
      </c>
      <c r="G37" s="58">
        <f t="shared" si="1"/>
        <v>180</v>
      </c>
      <c r="H37" s="57" t="s">
        <v>379</v>
      </c>
    </row>
    <row r="38" spans="1:8" x14ac:dyDescent="0.3">
      <c r="A38" s="57" t="s">
        <v>381</v>
      </c>
      <c r="B38" s="58">
        <v>100</v>
      </c>
      <c r="C38" s="57" t="s">
        <v>380</v>
      </c>
      <c r="D38" s="58">
        <v>1780</v>
      </c>
      <c r="E38" s="58">
        <v>180</v>
      </c>
      <c r="F38" s="58">
        <f t="shared" si="1"/>
        <v>178</v>
      </c>
      <c r="G38" s="58">
        <f t="shared" si="1"/>
        <v>18</v>
      </c>
      <c r="H38" s="57" t="s">
        <v>379</v>
      </c>
    </row>
    <row r="39" spans="1:8" x14ac:dyDescent="0.3">
      <c r="A39" s="57" t="s">
        <v>415</v>
      </c>
      <c r="B39" s="58">
        <v>1100</v>
      </c>
      <c r="C39" s="57" t="s">
        <v>380</v>
      </c>
      <c r="D39" s="58">
        <v>1870</v>
      </c>
      <c r="E39" s="58">
        <v>180</v>
      </c>
      <c r="F39" s="58">
        <f t="shared" si="1"/>
        <v>2057</v>
      </c>
      <c r="G39" s="58">
        <f t="shared" si="1"/>
        <v>198</v>
      </c>
      <c r="H39" s="57" t="s">
        <v>379</v>
      </c>
    </row>
    <row r="40" spans="1:8" x14ac:dyDescent="0.3">
      <c r="A40" s="57" t="s">
        <v>415</v>
      </c>
      <c r="B40" s="58">
        <v>1200</v>
      </c>
      <c r="C40" s="57" t="s">
        <v>410</v>
      </c>
      <c r="D40" s="58">
        <v>1720</v>
      </c>
      <c r="E40" s="58">
        <v>170</v>
      </c>
      <c r="F40" s="58">
        <f t="shared" si="1"/>
        <v>2064</v>
      </c>
      <c r="G40" s="58">
        <f t="shared" si="1"/>
        <v>204</v>
      </c>
      <c r="H40" s="57" t="s">
        <v>379</v>
      </c>
    </row>
    <row r="41" spans="1:8" x14ac:dyDescent="0.3">
      <c r="A41" s="57" t="s">
        <v>416</v>
      </c>
      <c r="B41" s="58">
        <v>500</v>
      </c>
      <c r="C41" s="57" t="s">
        <v>378</v>
      </c>
      <c r="D41" s="58">
        <v>1860</v>
      </c>
      <c r="E41" s="58">
        <v>190</v>
      </c>
      <c r="F41" s="58">
        <f t="shared" si="1"/>
        <v>930</v>
      </c>
      <c r="G41" s="58">
        <f t="shared" si="1"/>
        <v>95</v>
      </c>
      <c r="H41" s="57" t="s">
        <v>379</v>
      </c>
    </row>
    <row r="42" spans="1:8" x14ac:dyDescent="0.3">
      <c r="A42" s="57" t="s">
        <v>382</v>
      </c>
      <c r="B42" s="58">
        <v>400</v>
      </c>
      <c r="C42" s="57" t="s">
        <v>380</v>
      </c>
      <c r="D42" s="58">
        <v>1450</v>
      </c>
      <c r="E42" s="58">
        <v>150</v>
      </c>
      <c r="F42" s="58">
        <f t="shared" si="1"/>
        <v>580</v>
      </c>
      <c r="G42" s="58">
        <f t="shared" si="1"/>
        <v>60</v>
      </c>
      <c r="H42" s="57" t="s">
        <v>379</v>
      </c>
    </row>
    <row r="43" spans="1:8" x14ac:dyDescent="0.3">
      <c r="A43" s="238" t="s">
        <v>417</v>
      </c>
      <c r="B43" s="58">
        <v>600</v>
      </c>
      <c r="C43" s="57" t="s">
        <v>378</v>
      </c>
      <c r="D43" s="58">
        <v>2470</v>
      </c>
      <c r="E43" s="58">
        <v>230</v>
      </c>
      <c r="F43" s="58">
        <f t="shared" si="1"/>
        <v>1482</v>
      </c>
      <c r="G43" s="58">
        <f t="shared" si="1"/>
        <v>138</v>
      </c>
      <c r="H43" s="57" t="s">
        <v>379</v>
      </c>
    </row>
    <row r="44" spans="1:8" x14ac:dyDescent="0.3">
      <c r="A44" s="238" t="s">
        <v>417</v>
      </c>
      <c r="B44" s="58">
        <v>1000</v>
      </c>
      <c r="C44" s="57" t="s">
        <v>380</v>
      </c>
      <c r="D44" s="58">
        <v>2200</v>
      </c>
      <c r="E44" s="58">
        <v>200</v>
      </c>
      <c r="F44" s="58">
        <f t="shared" si="1"/>
        <v>2200</v>
      </c>
      <c r="G44" s="58">
        <f t="shared" si="1"/>
        <v>200</v>
      </c>
      <c r="H44" s="57" t="s">
        <v>379</v>
      </c>
    </row>
    <row r="45" spans="1:8" x14ac:dyDescent="0.3">
      <c r="A45" s="238" t="s">
        <v>417</v>
      </c>
      <c r="B45" s="58">
        <v>400</v>
      </c>
      <c r="C45" s="57" t="s">
        <v>410</v>
      </c>
      <c r="D45" s="58">
        <v>2060</v>
      </c>
      <c r="E45" s="58">
        <v>190</v>
      </c>
      <c r="F45" s="58">
        <f t="shared" si="1"/>
        <v>824</v>
      </c>
      <c r="G45" s="58">
        <f t="shared" si="1"/>
        <v>76</v>
      </c>
      <c r="H45" s="57" t="s">
        <v>379</v>
      </c>
    </row>
    <row r="46" spans="1:8" x14ac:dyDescent="0.3">
      <c r="A46" s="57" t="s">
        <v>418</v>
      </c>
      <c r="B46" s="58">
        <v>500</v>
      </c>
      <c r="C46" s="57" t="s">
        <v>380</v>
      </c>
      <c r="D46" s="58">
        <v>4150</v>
      </c>
      <c r="E46" s="58">
        <v>340</v>
      </c>
      <c r="F46" s="58">
        <f t="shared" si="1"/>
        <v>2075</v>
      </c>
      <c r="G46" s="58">
        <f t="shared" si="1"/>
        <v>170</v>
      </c>
      <c r="H46" s="57" t="s">
        <v>379</v>
      </c>
    </row>
    <row r="47" spans="1:8" x14ac:dyDescent="0.3">
      <c r="A47" s="57" t="s">
        <v>383</v>
      </c>
      <c r="B47" s="58">
        <v>600</v>
      </c>
      <c r="C47" s="57" t="s">
        <v>410</v>
      </c>
      <c r="D47" s="58">
        <v>3480</v>
      </c>
      <c r="E47" s="58">
        <v>290</v>
      </c>
      <c r="F47" s="58">
        <f t="shared" si="1"/>
        <v>2088</v>
      </c>
      <c r="G47" s="58">
        <f t="shared" si="1"/>
        <v>174</v>
      </c>
      <c r="H47" s="57" t="s">
        <v>379</v>
      </c>
    </row>
    <row r="48" spans="1:8" x14ac:dyDescent="0.3">
      <c r="A48" s="57" t="s">
        <v>419</v>
      </c>
      <c r="B48" s="58">
        <v>400</v>
      </c>
      <c r="C48" s="57" t="s">
        <v>380</v>
      </c>
      <c r="D48" s="58">
        <v>4750</v>
      </c>
      <c r="E48" s="58">
        <v>480</v>
      </c>
      <c r="F48" s="58">
        <f t="shared" si="1"/>
        <v>1900</v>
      </c>
      <c r="G48" s="58">
        <f t="shared" si="1"/>
        <v>192</v>
      </c>
      <c r="H48" s="57" t="s">
        <v>379</v>
      </c>
    </row>
    <row r="49" spans="1:8" x14ac:dyDescent="0.3">
      <c r="A49" s="57" t="s">
        <v>419</v>
      </c>
      <c r="B49" s="58">
        <v>2100</v>
      </c>
      <c r="C49" s="57" t="s">
        <v>410</v>
      </c>
      <c r="D49" s="58">
        <v>4330</v>
      </c>
      <c r="E49" s="58">
        <v>440</v>
      </c>
      <c r="F49" s="58">
        <f t="shared" si="1"/>
        <v>9093</v>
      </c>
      <c r="G49" s="58">
        <f t="shared" si="1"/>
        <v>924</v>
      </c>
      <c r="H49" s="57" t="s">
        <v>379</v>
      </c>
    </row>
    <row r="50" spans="1:8" x14ac:dyDescent="0.3">
      <c r="A50" s="57" t="s">
        <v>384</v>
      </c>
      <c r="B50" s="58">
        <v>7000</v>
      </c>
      <c r="C50" s="57" t="s">
        <v>380</v>
      </c>
      <c r="D50" s="58">
        <v>12830</v>
      </c>
      <c r="E50" s="58">
        <v>960</v>
      </c>
      <c r="F50" s="58">
        <f t="shared" si="1"/>
        <v>89810</v>
      </c>
      <c r="G50" s="58">
        <f t="shared" si="1"/>
        <v>6720</v>
      </c>
      <c r="H50" s="57" t="s">
        <v>379</v>
      </c>
    </row>
    <row r="51" spans="1:8" x14ac:dyDescent="0.3">
      <c r="A51" s="238" t="s">
        <v>165</v>
      </c>
      <c r="B51" s="58">
        <v>5400</v>
      </c>
      <c r="C51" s="57" t="s">
        <v>380</v>
      </c>
      <c r="D51" s="58">
        <v>10010</v>
      </c>
      <c r="E51" s="58">
        <v>870</v>
      </c>
      <c r="F51" s="58">
        <f t="shared" si="1"/>
        <v>54054</v>
      </c>
      <c r="G51" s="58">
        <f t="shared" si="1"/>
        <v>4698</v>
      </c>
      <c r="H51" s="57" t="s">
        <v>379</v>
      </c>
    </row>
    <row r="52" spans="1:8" x14ac:dyDescent="0.3">
      <c r="A52" s="238" t="s">
        <v>165</v>
      </c>
      <c r="B52" s="58">
        <v>5400</v>
      </c>
      <c r="C52" s="57" t="s">
        <v>410</v>
      </c>
      <c r="D52" s="58">
        <v>9320</v>
      </c>
      <c r="E52" s="58">
        <v>830</v>
      </c>
      <c r="F52" s="58">
        <f t="shared" si="1"/>
        <v>50328</v>
      </c>
      <c r="G52" s="58">
        <f t="shared" si="1"/>
        <v>4482</v>
      </c>
      <c r="H52" s="57" t="s">
        <v>379</v>
      </c>
    </row>
    <row r="53" spans="1:8" x14ac:dyDescent="0.3">
      <c r="A53" s="57" t="s">
        <v>420</v>
      </c>
      <c r="B53" s="58">
        <v>350</v>
      </c>
      <c r="C53" s="57" t="s">
        <v>380</v>
      </c>
      <c r="D53" s="58">
        <v>14980</v>
      </c>
      <c r="E53" s="58">
        <v>880</v>
      </c>
      <c r="F53" s="58">
        <f t="shared" si="1"/>
        <v>5243</v>
      </c>
      <c r="G53" s="58">
        <f t="shared" si="1"/>
        <v>308</v>
      </c>
      <c r="H53" s="57" t="s">
        <v>379</v>
      </c>
    </row>
    <row r="54" spans="1:8" x14ac:dyDescent="0.3">
      <c r="A54" s="57" t="s">
        <v>421</v>
      </c>
      <c r="B54" s="58">
        <v>275</v>
      </c>
      <c r="C54" s="57" t="s">
        <v>380</v>
      </c>
      <c r="D54" s="58">
        <v>16030</v>
      </c>
      <c r="E54" s="58">
        <v>900</v>
      </c>
      <c r="F54" s="58">
        <f t="shared" si="1"/>
        <v>4408.25</v>
      </c>
      <c r="G54" s="58">
        <f t="shared" si="1"/>
        <v>247.5</v>
      </c>
      <c r="H54" s="57" t="s">
        <v>379</v>
      </c>
    </row>
    <row r="55" spans="1:8" x14ac:dyDescent="0.3">
      <c r="A55" s="57" t="s">
        <v>422</v>
      </c>
      <c r="B55" s="58">
        <v>32</v>
      </c>
      <c r="C55" s="57" t="s">
        <v>380</v>
      </c>
      <c r="D55" s="58">
        <v>9050</v>
      </c>
      <c r="E55" s="58">
        <v>590</v>
      </c>
      <c r="F55" s="58">
        <f t="shared" si="1"/>
        <v>289.60000000000002</v>
      </c>
      <c r="G55" s="58">
        <f t="shared" si="1"/>
        <v>18.88</v>
      </c>
      <c r="H55" s="57" t="s">
        <v>379</v>
      </c>
    </row>
    <row r="56" spans="1:8" x14ac:dyDescent="0.3">
      <c r="A56" s="238" t="s">
        <v>423</v>
      </c>
      <c r="B56" s="58">
        <v>4000</v>
      </c>
      <c r="C56" s="57" t="s">
        <v>380</v>
      </c>
      <c r="D56" s="58">
        <v>1460</v>
      </c>
      <c r="E56" s="58">
        <v>160</v>
      </c>
      <c r="F56" s="58">
        <f t="shared" si="1"/>
        <v>5840</v>
      </c>
      <c r="G56" s="58">
        <f t="shared" si="1"/>
        <v>640</v>
      </c>
      <c r="H56" s="57" t="s">
        <v>379</v>
      </c>
    </row>
    <row r="57" spans="1:8" x14ac:dyDescent="0.3">
      <c r="A57" s="238" t="s">
        <v>423</v>
      </c>
      <c r="B57" s="58">
        <v>11000</v>
      </c>
      <c r="C57" s="57" t="s">
        <v>410</v>
      </c>
      <c r="D57" s="58">
        <v>1380</v>
      </c>
      <c r="E57" s="58">
        <v>150</v>
      </c>
      <c r="F57" s="58">
        <f t="shared" si="1"/>
        <v>15180</v>
      </c>
      <c r="G57" s="58">
        <f t="shared" si="1"/>
        <v>1650</v>
      </c>
      <c r="H57" s="57" t="s">
        <v>379</v>
      </c>
    </row>
    <row r="58" spans="1:8" ht="13.2" customHeight="1" x14ac:dyDescent="0.3">
      <c r="A58" s="57" t="s">
        <v>424</v>
      </c>
      <c r="B58" s="58">
        <v>1800</v>
      </c>
      <c r="C58" s="57" t="s">
        <v>380</v>
      </c>
      <c r="D58" s="58"/>
      <c r="E58" s="58"/>
      <c r="F58" s="247">
        <v>10472</v>
      </c>
      <c r="G58" s="247">
        <v>2569</v>
      </c>
      <c r="H58" s="250" t="s">
        <v>425</v>
      </c>
    </row>
    <row r="59" spans="1:8" ht="13.2" customHeight="1" x14ac:dyDescent="0.3">
      <c r="A59" s="57" t="s">
        <v>426</v>
      </c>
      <c r="B59" s="58">
        <v>2000</v>
      </c>
      <c r="C59" s="57" t="s">
        <v>410</v>
      </c>
      <c r="D59" s="58"/>
      <c r="E59" s="58"/>
      <c r="F59" s="248"/>
      <c r="G59" s="248"/>
      <c r="H59" s="251"/>
    </row>
    <row r="60" spans="1:8" ht="13.2" customHeight="1" x14ac:dyDescent="0.3">
      <c r="A60" s="57" t="s">
        <v>427</v>
      </c>
      <c r="B60" s="58">
        <v>400</v>
      </c>
      <c r="C60" s="57" t="s">
        <v>380</v>
      </c>
      <c r="D60" s="58"/>
      <c r="E60" s="58"/>
      <c r="F60" s="248"/>
      <c r="G60" s="248"/>
      <c r="H60" s="251"/>
    </row>
    <row r="61" spans="1:8" ht="13.2" customHeight="1" x14ac:dyDescent="0.3">
      <c r="A61" s="57" t="s">
        <v>428</v>
      </c>
      <c r="B61" s="58">
        <v>1000</v>
      </c>
      <c r="C61" s="57" t="s">
        <v>380</v>
      </c>
      <c r="D61" s="58"/>
      <c r="E61" s="58"/>
      <c r="F61" s="248"/>
      <c r="G61" s="248"/>
      <c r="H61" s="251"/>
    </row>
    <row r="62" spans="1:8" ht="13.2" customHeight="1" x14ac:dyDescent="0.3">
      <c r="A62" s="57" t="s">
        <v>429</v>
      </c>
      <c r="B62" s="58">
        <v>600</v>
      </c>
      <c r="C62" s="57" t="s">
        <v>380</v>
      </c>
      <c r="D62" s="58"/>
      <c r="E62" s="58"/>
      <c r="F62" s="249"/>
      <c r="G62" s="249"/>
      <c r="H62" s="252"/>
    </row>
    <row r="63" spans="1:8" x14ac:dyDescent="0.3">
      <c r="A63" s="57" t="s">
        <v>385</v>
      </c>
      <c r="B63" s="58">
        <v>5936</v>
      </c>
      <c r="C63" s="57">
        <v>2050</v>
      </c>
      <c r="D63" s="58"/>
      <c r="E63" s="58">
        <v>110</v>
      </c>
      <c r="F63" s="58"/>
      <c r="G63" s="58">
        <f>$B63*E63/1000</f>
        <v>652.96</v>
      </c>
      <c r="H63" s="57" t="s">
        <v>386</v>
      </c>
    </row>
    <row r="64" spans="1:8" x14ac:dyDescent="0.3">
      <c r="A64" s="57" t="s">
        <v>430</v>
      </c>
      <c r="B64" s="58"/>
      <c r="C64" s="57">
        <v>2050</v>
      </c>
      <c r="D64" s="58"/>
      <c r="E64" s="58"/>
      <c r="F64" s="58"/>
      <c r="G64" s="58">
        <v>319</v>
      </c>
      <c r="H64" s="57" t="s">
        <v>431</v>
      </c>
    </row>
    <row r="65" spans="1:8" x14ac:dyDescent="0.3">
      <c r="A65" s="57" t="s">
        <v>432</v>
      </c>
      <c r="B65" s="59"/>
      <c r="C65" s="57">
        <v>2050</v>
      </c>
      <c r="D65" s="58"/>
      <c r="E65" s="58"/>
      <c r="F65" s="58"/>
      <c r="G65" s="58">
        <v>6599</v>
      </c>
      <c r="H65" s="57" t="s">
        <v>433</v>
      </c>
    </row>
    <row r="66" spans="1:8" ht="13.8" thickBot="1" x14ac:dyDescent="0.35">
      <c r="A66" s="60" t="s">
        <v>434</v>
      </c>
      <c r="B66" s="61"/>
      <c r="C66" s="60"/>
      <c r="D66" s="62"/>
      <c r="E66" s="62"/>
      <c r="F66" s="62"/>
      <c r="G66" s="62">
        <v>6255</v>
      </c>
      <c r="H66" s="60" t="s">
        <v>435</v>
      </c>
    </row>
    <row r="67" spans="1:8" ht="14.4" thickTop="1" thickBot="1" x14ac:dyDescent="0.35">
      <c r="A67" s="70" t="s">
        <v>436</v>
      </c>
      <c r="B67" s="72">
        <f>SUM(B28:B66)</f>
        <v>88393</v>
      </c>
      <c r="C67" s="70"/>
      <c r="D67" s="71"/>
      <c r="E67" s="71"/>
      <c r="F67" s="72">
        <f>SUM(F28:F66)</f>
        <v>281476.84999999998</v>
      </c>
      <c r="G67" s="72">
        <f>SUM(G28:G66)</f>
        <v>46043.340000000004</v>
      </c>
      <c r="H67" s="70"/>
    </row>
    <row r="68" spans="1:8" ht="13.8" thickTop="1" x14ac:dyDescent="0.3">
      <c r="A68" s="63" t="s">
        <v>437</v>
      </c>
      <c r="B68" s="73"/>
      <c r="C68" s="63" t="s">
        <v>406</v>
      </c>
      <c r="D68" s="73"/>
      <c r="E68" s="73"/>
      <c r="F68" s="73">
        <v>19143</v>
      </c>
      <c r="G68" s="73">
        <v>1251</v>
      </c>
      <c r="H68" s="63" t="s">
        <v>438</v>
      </c>
    </row>
    <row r="69" spans="1:8" ht="13.8" thickBot="1" x14ac:dyDescent="0.35">
      <c r="A69" s="60" t="s">
        <v>439</v>
      </c>
      <c r="B69" s="74"/>
      <c r="C69" s="60" t="s">
        <v>406</v>
      </c>
      <c r="D69" s="74"/>
      <c r="E69" s="74"/>
      <c r="F69" s="74">
        <v>65797</v>
      </c>
      <c r="G69" s="74">
        <v>4229</v>
      </c>
      <c r="H69" s="57" t="s">
        <v>440</v>
      </c>
    </row>
    <row r="70" spans="1:8" ht="13.8" thickTop="1" x14ac:dyDescent="0.3">
      <c r="A70" s="63" t="s">
        <v>441</v>
      </c>
      <c r="B70" s="73"/>
      <c r="C70" s="63"/>
      <c r="D70" s="73"/>
      <c r="E70" s="73"/>
      <c r="F70" s="73">
        <f>F$67+F68</f>
        <v>300619.84999999998</v>
      </c>
      <c r="G70" s="73">
        <f>G$67+G68</f>
        <v>47294.340000000004</v>
      </c>
      <c r="H70" s="57"/>
    </row>
    <row r="71" spans="1:8" ht="13.8" thickBot="1" x14ac:dyDescent="0.35">
      <c r="A71" s="60" t="s">
        <v>442</v>
      </c>
      <c r="B71" s="74"/>
      <c r="C71" s="60"/>
      <c r="D71" s="74"/>
      <c r="E71" s="74"/>
      <c r="F71" s="74">
        <f>F$67+F69</f>
        <v>347273.85</v>
      </c>
      <c r="G71" s="74">
        <f>G$67+G69</f>
        <v>50272.340000000004</v>
      </c>
      <c r="H71" s="57"/>
    </row>
    <row r="72" spans="1:8" ht="13.8" thickTop="1" x14ac:dyDescent="0.3">
      <c r="A72" s="63" t="s">
        <v>443</v>
      </c>
      <c r="B72" s="64"/>
      <c r="C72" s="63"/>
      <c r="D72" s="64"/>
      <c r="E72" s="64"/>
      <c r="F72" s="65">
        <f>F70*1.25</f>
        <v>375774.8125</v>
      </c>
      <c r="G72" s="65">
        <f>G70*1.25</f>
        <v>59117.925000000003</v>
      </c>
      <c r="H72" s="57"/>
    </row>
    <row r="73" spans="1:8" x14ac:dyDescent="0.3">
      <c r="A73" s="57" t="s">
        <v>444</v>
      </c>
      <c r="B73" s="59"/>
      <c r="C73" s="57"/>
      <c r="D73" s="59"/>
      <c r="E73" s="59"/>
      <c r="F73" s="58">
        <f>F71*1.25</f>
        <v>434092.3125</v>
      </c>
      <c r="G73" s="58">
        <f>G71*1.25</f>
        <v>62840.425000000003</v>
      </c>
      <c r="H73" s="57"/>
    </row>
    <row r="75" spans="1:8" x14ac:dyDescent="0.3">
      <c r="A75" s="57" t="s">
        <v>445</v>
      </c>
      <c r="B75" s="58">
        <v>293797401</v>
      </c>
    </row>
    <row r="76" spans="1:8" x14ac:dyDescent="0.3">
      <c r="A76" s="57" t="s">
        <v>446</v>
      </c>
      <c r="B76" s="68">
        <f>G72*1000000/B$75</f>
        <v>201.22004074501666</v>
      </c>
    </row>
    <row r="77" spans="1:8" x14ac:dyDescent="0.3">
      <c r="A77" s="57" t="s">
        <v>447</v>
      </c>
      <c r="B77" s="68">
        <f>G73*1000000/B$75</f>
        <v>213.89033662690571</v>
      </c>
    </row>
    <row r="79" spans="1:8" ht="14.4" x14ac:dyDescent="0.3">
      <c r="A79" s="96" t="s">
        <v>14</v>
      </c>
    </row>
  </sheetData>
  <hyperlinks>
    <hyperlink ref="A1" location="Menu!A1" display="Back to main menu"/>
    <hyperlink ref="A79" location="Menu!A1" display="Back to main menu"/>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C2E66CD58FC4408DFB70CC838E2ECE" ma:contentTypeVersion="10" ma:contentTypeDescription="Create a new document." ma:contentTypeScope="" ma:versionID="79eacf424027399aeff093b14bc2a445">
  <xsd:schema xmlns:xsd="http://www.w3.org/2001/XMLSchema" xmlns:xs="http://www.w3.org/2001/XMLSchema" xmlns:p="http://schemas.microsoft.com/office/2006/metadata/properties" xmlns:ns2="bb0c168e-d513-4802-bced-8f68a302621a" xmlns:ns3="f28fc2a1-bcf8-4f2a-bd50-e0dcdccdf383" targetNamespace="http://schemas.microsoft.com/office/2006/metadata/properties" ma:root="true" ma:fieldsID="36e370c9a8480cc5b87f688f16223d1e" ns2:_="" ns3:_="">
    <xsd:import namespace="bb0c168e-d513-4802-bced-8f68a302621a"/>
    <xsd:import namespace="f28fc2a1-bcf8-4f2a-bd50-e0dcdccdf3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0c168e-d513-4802-bced-8f68a3026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c2a1-bcf8-4f2a-bd50-e0dcdccdf38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6BBAAE-629D-44EE-95BD-EEE86DA3E02D}">
  <ds:schemaRefs>
    <ds:schemaRef ds:uri="http://schemas.microsoft.com/sharepoint/v3/contenttype/forms"/>
  </ds:schemaRefs>
</ds:datastoreItem>
</file>

<file path=customXml/itemProps2.xml><?xml version="1.0" encoding="utf-8"?>
<ds:datastoreItem xmlns:ds="http://schemas.openxmlformats.org/officeDocument/2006/customXml" ds:itemID="{03B61324-479C-4948-B05C-76BA6A241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0c168e-d513-4802-bced-8f68a302621a"/>
    <ds:schemaRef ds:uri="f28fc2a1-bcf8-4f2a-bd50-e0dcdccdf3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6F5B7B-A255-4BCB-9C96-4B956AC8CE0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f28fc2a1-bcf8-4f2a-bd50-e0dcdccdf383"/>
    <ds:schemaRef ds:uri="http://purl.org/dc/dcmitype/"/>
    <ds:schemaRef ds:uri="http://schemas.openxmlformats.org/package/2006/metadata/core-properties"/>
    <ds:schemaRef ds:uri="bb0c168e-d513-4802-bced-8f68a30262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Menu</vt:lpstr>
      <vt:lpstr>1. General</vt:lpstr>
      <vt:lpstr>2. Demand Assumptions</vt:lpstr>
      <vt:lpstr>3. Resource Assumptions</vt:lpstr>
      <vt:lpstr>4. Resource Description</vt:lpstr>
      <vt:lpstr>5. TRL Definitions</vt:lpstr>
      <vt:lpstr>6. Gas Plant Age</vt:lpstr>
      <vt:lpstr>7.Comparison of Pathway Studies</vt:lpstr>
      <vt:lpstr>8. Cost Analysis</vt:lpstr>
      <vt:lpstr>9. Low Carbon Fuels</vt:lpstr>
      <vt:lpstr>10. EffectiveCapacityMoratorium</vt:lpstr>
      <vt:lpstr>11. Effective Capacity Pathways</vt:lpstr>
      <vt:lpstr>'1. General'!Print_Area</vt:lpstr>
      <vt:lpstr>'10. EffectiveCapacityMoratorium'!Print_Area</vt:lpstr>
      <vt:lpstr>'11. Effective Capacity Pathways'!Print_Area</vt:lpstr>
      <vt:lpstr>'2. Demand Assumptions'!Print_Area</vt:lpstr>
      <vt:lpstr>'3. Resource Assumptions'!Print_Area</vt:lpstr>
      <vt:lpstr>'4. Resource Description'!Print_Area</vt:lpstr>
      <vt:lpstr>'5. TRL Definitions'!Print_Area</vt:lpstr>
      <vt:lpstr>'7.Comparison of Pathway Studies'!Print_Area</vt:lpstr>
      <vt:lpstr>'8. Cost Analysis'!Print_Area</vt:lpstr>
      <vt:lpstr>'9. Low Carbon Fuels'!Print_Area</vt:lpstr>
      <vt:lpstr>'2. Demand Assumptions'!Print_Titles</vt:lpstr>
      <vt:lpstr>'4. Resource Description'!Print_Titles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2022-08-04T18:53:18Z</dcterms:created>
  <dcterms:modified xsi:type="dcterms:W3CDTF">2022-12-13T15:14:50Z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0x01010025C2E66CD58FC4408DFB70CC838E2ECE</vt:lpwstr>
  </property>
</Properties>
</file>